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8800" windowHeight="12435" firstSheet="3" activeTab="6"/>
  </bookViews>
  <sheets>
    <sheet name="Расчет-прогноз доходной части" sheetId="2" r:id="rId1"/>
    <sheet name="Смета расходов начало" sheetId="3" r:id="rId2"/>
    <sheet name="смета расходов итог" sheetId="1" r:id="rId3"/>
    <sheet name="Расчет ROI" sheetId="4" r:id="rId4"/>
    <sheet name="Персонал-пример" sheetId="5" r:id="rId5"/>
    <sheet name="калькуляция сувениров-пример" sheetId="6" r:id="rId6"/>
    <sheet name="Стройка -пример" sheetId="7" r:id="rId7"/>
  </sheets>
  <externalReferences>
    <externalReference r:id="rId8"/>
    <externalReference r:id="rId9"/>
  </externalReferences>
  <definedNames>
    <definedName name="__xlnm.Print_Area_1" localSheetId="2">#REF!</definedName>
    <definedName name="__xlnm.Print_Area_1">#REF!</definedName>
    <definedName name="layover" localSheetId="2">#REF!</definedName>
    <definedName name="layover">#REF!</definedName>
    <definedName name="mpo">[1]Variables!$B$7</definedName>
    <definedName name="speed">[1]Variables!$B$3</definedName>
    <definedName name="speed1" localSheetId="2">#REF!</definedName>
    <definedName name="speed1">#REF!</definedName>
    <definedName name="speed2">[1]Variables!$B$4</definedName>
    <definedName name="speed3">[1]Variables!$B$2</definedName>
    <definedName name="speed4">[1]Variables!$B$1</definedName>
    <definedName name="_xlnm.Print_Titles" localSheetId="2">'смета расходов итог'!$6:$6</definedName>
    <definedName name="Министерство">[2]списки!$E$7:$E$11</definedName>
    <definedName name="_xlnm.Print_Area" localSheetId="2">'смета расходов итог'!$A$1:$M$70</definedName>
    <definedName name="Статьи_затрат" localSheetId="2">#REF!</definedName>
    <definedName name="Статьи_затрат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4" l="1"/>
  <c r="D16" i="4"/>
  <c r="F68" i="7" l="1"/>
  <c r="F67" i="7"/>
  <c r="F66" i="7"/>
  <c r="F65" i="7"/>
  <c r="F64" i="7"/>
  <c r="F63" i="7"/>
  <c r="F62" i="7"/>
  <c r="F61" i="7"/>
  <c r="F60" i="7"/>
  <c r="F59" i="7"/>
  <c r="F58" i="7"/>
  <c r="F57" i="7"/>
  <c r="F56" i="7"/>
  <c r="F55" i="7"/>
  <c r="F54" i="7"/>
  <c r="F53" i="7"/>
  <c r="F52" i="7"/>
  <c r="F48" i="7"/>
  <c r="F69" i="7" s="1"/>
  <c r="F45" i="7"/>
  <c r="F44" i="7"/>
  <c r="F43" i="7"/>
  <c r="F42" i="7"/>
  <c r="F41" i="7"/>
  <c r="F40" i="7"/>
  <c r="F39" i="7"/>
  <c r="F38" i="7"/>
  <c r="F46" i="7" s="1"/>
  <c r="F35" i="7"/>
  <c r="F34" i="7"/>
  <c r="F33" i="7"/>
  <c r="F32" i="7"/>
  <c r="F36" i="7" s="1"/>
  <c r="F29" i="7"/>
  <c r="F28" i="7"/>
  <c r="F27" i="7"/>
  <c r="F26" i="7"/>
  <c r="F25" i="7"/>
  <c r="F30" i="7" s="1"/>
  <c r="F24" i="7"/>
  <c r="F23" i="7"/>
  <c r="F20" i="7"/>
  <c r="F19" i="7"/>
  <c r="F18" i="7"/>
  <c r="F17" i="7"/>
  <c r="F16" i="7"/>
  <c r="F15" i="7"/>
  <c r="F14" i="7"/>
  <c r="F13" i="7"/>
  <c r="F12" i="7"/>
  <c r="F21" i="7" s="1"/>
  <c r="F70" i="7" l="1"/>
  <c r="F73" i="7" s="1"/>
  <c r="F6" i="7" s="1"/>
  <c r="F7" i="7" s="1"/>
  <c r="H5" i="4"/>
  <c r="M40" i="1"/>
  <c r="M16" i="1"/>
  <c r="M13" i="1"/>
  <c r="M45" i="1"/>
  <c r="M44" i="1"/>
  <c r="M9" i="1"/>
  <c r="E20" i="6" l="1"/>
  <c r="G20" i="6" s="1"/>
  <c r="G19" i="6"/>
  <c r="E18" i="6"/>
  <c r="G18" i="6" s="1"/>
  <c r="G17" i="6"/>
  <c r="G16" i="6"/>
  <c r="G9" i="6"/>
  <c r="G8" i="6"/>
  <c r="G7" i="6"/>
  <c r="G6" i="6"/>
  <c r="G5" i="6"/>
  <c r="K13" i="5"/>
  <c r="I13" i="5"/>
  <c r="G13" i="5"/>
  <c r="C13" i="5"/>
  <c r="M12" i="5"/>
  <c r="E12" i="5" s="1"/>
  <c r="F12" i="5" s="1"/>
  <c r="L12" i="5"/>
  <c r="J12" i="5"/>
  <c r="H12" i="5"/>
  <c r="M11" i="5"/>
  <c r="L11" i="5"/>
  <c r="J11" i="5"/>
  <c r="H11" i="5"/>
  <c r="E11" i="5"/>
  <c r="F11" i="5" s="1"/>
  <c r="M10" i="5"/>
  <c r="E10" i="5" s="1"/>
  <c r="F10" i="5" s="1"/>
  <c r="L10" i="5"/>
  <c r="J10" i="5"/>
  <c r="H10" i="5"/>
  <c r="M9" i="5"/>
  <c r="L9" i="5"/>
  <c r="J9" i="5"/>
  <c r="H9" i="5"/>
  <c r="E9" i="5"/>
  <c r="F9" i="5" s="1"/>
  <c r="M8" i="5"/>
  <c r="E8" i="5" s="1"/>
  <c r="F8" i="5" s="1"/>
  <c r="L8" i="5"/>
  <c r="J8" i="5"/>
  <c r="H8" i="5"/>
  <c r="M7" i="5"/>
  <c r="L7" i="5"/>
  <c r="J7" i="5"/>
  <c r="H7" i="5"/>
  <c r="E7" i="5"/>
  <c r="F7" i="5" s="1"/>
  <c r="M6" i="5"/>
  <c r="E6" i="5" s="1"/>
  <c r="F6" i="5" s="1"/>
  <c r="L6" i="5"/>
  <c r="J6" i="5"/>
  <c r="H6" i="5"/>
  <c r="M5" i="5"/>
  <c r="L5" i="5"/>
  <c r="L13" i="5" s="1"/>
  <c r="J5" i="5"/>
  <c r="J13" i="5" s="1"/>
  <c r="H5" i="5"/>
  <c r="H13" i="5" s="1"/>
  <c r="E5" i="5"/>
  <c r="F5" i="5" s="1"/>
  <c r="F13" i="5" s="1"/>
  <c r="M12" i="1"/>
  <c r="E17" i="4"/>
  <c r="F17" i="4"/>
  <c r="E16" i="4"/>
  <c r="F16" i="4"/>
  <c r="E15" i="4"/>
  <c r="F15" i="4"/>
  <c r="D15" i="4"/>
  <c r="F7" i="4"/>
  <c r="F8" i="4" s="1"/>
  <c r="E7" i="4"/>
  <c r="E8" i="4" s="1"/>
  <c r="D7" i="4"/>
  <c r="D8" i="4" s="1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7" i="2"/>
  <c r="Q7" i="2"/>
  <c r="O18" i="3"/>
  <c r="M18" i="3"/>
  <c r="K18" i="3"/>
  <c r="H18" i="3"/>
  <c r="O17" i="3"/>
  <c r="M17" i="3"/>
  <c r="K17" i="3"/>
  <c r="H17" i="3"/>
  <c r="O16" i="3"/>
  <c r="M16" i="3"/>
  <c r="K16" i="3"/>
  <c r="H16" i="3"/>
  <c r="O15" i="3"/>
  <c r="M15" i="3"/>
  <c r="K15" i="3"/>
  <c r="H15" i="3"/>
  <c r="O14" i="3"/>
  <c r="M14" i="3"/>
  <c r="K14" i="3"/>
  <c r="H14" i="3"/>
  <c r="O13" i="3"/>
  <c r="M13" i="3"/>
  <c r="K13" i="3"/>
  <c r="H13" i="3"/>
  <c r="O12" i="3"/>
  <c r="M12" i="3"/>
  <c r="K12" i="3"/>
  <c r="H12" i="3"/>
  <c r="O11" i="3"/>
  <c r="M11" i="3"/>
  <c r="M10" i="3" s="1"/>
  <c r="K11" i="3"/>
  <c r="K10" i="3" s="1"/>
  <c r="H11" i="3"/>
  <c r="H10" i="3" s="1"/>
  <c r="O9" i="3"/>
  <c r="M9" i="3"/>
  <c r="K9" i="3"/>
  <c r="H9" i="3"/>
  <c r="O8" i="3"/>
  <c r="M8" i="3"/>
  <c r="K8" i="3"/>
  <c r="H8" i="3"/>
  <c r="O7" i="3"/>
  <c r="M7" i="3"/>
  <c r="M6" i="3" s="1"/>
  <c r="K7" i="3"/>
  <c r="H7" i="3"/>
  <c r="H6" i="3" s="1"/>
  <c r="K6" i="3" l="1"/>
  <c r="O10" i="3"/>
  <c r="G15" i="6"/>
  <c r="G22" i="6" s="1"/>
  <c r="G24" i="6" s="1"/>
  <c r="F24" i="6" s="1"/>
  <c r="G11" i="6"/>
  <c r="G13" i="6" s="1"/>
  <c r="F13" i="6" s="1"/>
  <c r="O6" i="3"/>
  <c r="F7" i="2"/>
  <c r="H7" i="2" s="1"/>
  <c r="O7" i="2"/>
  <c r="O8" i="2"/>
  <c r="G26" i="6" l="1"/>
  <c r="R22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F8" i="2"/>
  <c r="H8" i="2" s="1"/>
  <c r="F9" i="2"/>
  <c r="H9" i="2" s="1"/>
  <c r="F10" i="2"/>
  <c r="H10" i="2" s="1"/>
  <c r="F11" i="2"/>
  <c r="H11" i="2" s="1"/>
  <c r="F12" i="2"/>
  <c r="H12" i="2" s="1"/>
  <c r="F13" i="2"/>
  <c r="H13" i="2" s="1"/>
  <c r="F14" i="2"/>
  <c r="H14" i="2" s="1"/>
  <c r="F15" i="2"/>
  <c r="H15" i="2" s="1"/>
  <c r="F16" i="2"/>
  <c r="H16" i="2" s="1"/>
  <c r="F17" i="2"/>
  <c r="H17" i="2" s="1"/>
  <c r="F18" i="2"/>
  <c r="H18" i="2" s="1"/>
  <c r="F19" i="2"/>
  <c r="H19" i="2" s="1"/>
  <c r="F20" i="2"/>
  <c r="H20" i="2" s="1"/>
  <c r="F21" i="2"/>
  <c r="H21" i="2" s="1"/>
  <c r="M28" i="1"/>
  <c r="M29" i="1"/>
  <c r="Q22" i="2" l="1"/>
  <c r="O22" i="2"/>
  <c r="D24" i="2" s="1"/>
  <c r="D25" i="2" s="1"/>
  <c r="H22" i="2"/>
  <c r="P22" i="2" l="1"/>
  <c r="M52" i="1"/>
  <c r="M15" i="1"/>
  <c r="M14" i="1"/>
  <c r="M63" i="1"/>
  <c r="M17" i="1" l="1"/>
  <c r="M66" i="1" l="1"/>
  <c r="M65" i="1"/>
  <c r="M64" i="1"/>
  <c r="M53" i="1"/>
  <c r="M54" i="1" s="1"/>
  <c r="M46" i="1"/>
  <c r="M24" i="1"/>
  <c r="M23" i="1"/>
  <c r="M22" i="1"/>
  <c r="M21" i="1"/>
  <c r="M20" i="1"/>
  <c r="M41" i="1"/>
  <c r="M39" i="1"/>
  <c r="M57" i="1"/>
  <c r="M56" i="1"/>
  <c r="M60" i="1"/>
  <c r="M61" i="1" s="1"/>
  <c r="M36" i="1"/>
  <c r="M35" i="1"/>
  <c r="M34" i="1"/>
  <c r="M33" i="1"/>
  <c r="M32" i="1"/>
  <c r="M49" i="1"/>
  <c r="M50" i="1" s="1"/>
  <c r="M27" i="1"/>
  <c r="M30" i="1" s="1"/>
  <c r="M18" i="1"/>
  <c r="M10" i="1"/>
  <c r="M37" i="1" l="1"/>
  <c r="M58" i="1"/>
  <c r="M47" i="1"/>
  <c r="M67" i="1"/>
  <c r="M25" i="1"/>
  <c r="M42" i="1"/>
  <c r="M68" i="1" l="1"/>
  <c r="H6" i="4" s="1"/>
  <c r="H7" i="4" s="1"/>
  <c r="H8" i="4" s="1"/>
</calcChain>
</file>

<file path=xl/sharedStrings.xml><?xml version="1.0" encoding="utf-8"?>
<sst xmlns="http://schemas.openxmlformats.org/spreadsheetml/2006/main" count="544" uniqueCount="332">
  <si>
    <t xml:space="preserve"> СМЕТА РАСХОДОВ</t>
  </si>
  <si>
    <t>№ п/п</t>
  </si>
  <si>
    <t>НАИМЕНОВАНИЕ РАСХОДОВ</t>
  </si>
  <si>
    <t>РАСЧЕТ</t>
  </si>
  <si>
    <t>СУММА, руб.</t>
  </si>
  <si>
    <t>х</t>
  </si>
  <si>
    <t>шт</t>
  </si>
  <si>
    <t>ИТОГО</t>
  </si>
  <si>
    <t>чел</t>
  </si>
  <si>
    <t>дн</t>
  </si>
  <si>
    <t>бут</t>
  </si>
  <si>
    <t>усл</t>
  </si>
  <si>
    <t>Услуги ведущего</t>
  </si>
  <si>
    <t>Услуги звукооператора</t>
  </si>
  <si>
    <t>Услуги видеоинженера</t>
  </si>
  <si>
    <t>Безопасность</t>
  </si>
  <si>
    <t>Комплекс охранных услуг</t>
  </si>
  <si>
    <t>пост</t>
  </si>
  <si>
    <t>час</t>
  </si>
  <si>
    <t>Медицинское обеспечение</t>
  </si>
  <si>
    <t xml:space="preserve">бригада </t>
  </si>
  <si>
    <t>бригада</t>
  </si>
  <si>
    <t>усл.</t>
  </si>
  <si>
    <t>чел.</t>
  </si>
  <si>
    <t>дн.</t>
  </si>
  <si>
    <t>Услуги корреспондента</t>
  </si>
  <si>
    <t>Производство видеоролика</t>
  </si>
  <si>
    <t>Наградная атрибутика</t>
  </si>
  <si>
    <t>Прочие расходы</t>
  </si>
  <si>
    <t xml:space="preserve">Канцелярские товары </t>
  </si>
  <si>
    <t>Погрузочно-разгрузочные работы</t>
  </si>
  <si>
    <t>чел/час</t>
  </si>
  <si>
    <t>Монтаж-демонтаж подиума</t>
  </si>
  <si>
    <t>ВСЕГО ПО СМЕТЕ</t>
  </si>
  <si>
    <t>Согласовано:</t>
  </si>
  <si>
    <t xml:space="preserve">Официальный прием </t>
  </si>
  <si>
    <t>на подготовку и проведение __________________________________</t>
  </si>
  <si>
    <t>Смету составил:</t>
  </si>
  <si>
    <t>Вода в бутылках 0,5 л</t>
  </si>
  <si>
    <t xml:space="preserve">Питание </t>
  </si>
  <si>
    <t xml:space="preserve">Кофе-брейки </t>
  </si>
  <si>
    <t>Организация церемонии награждения</t>
  </si>
  <si>
    <t>Оказание медицинской помощи (врач и мед. сестра)</t>
  </si>
  <si>
    <t>Букеты цветов для награждения</t>
  </si>
  <si>
    <t>компл.</t>
  </si>
  <si>
    <t>Грузовой транспорт 1,5 тн</t>
  </si>
  <si>
    <t>раз</t>
  </si>
  <si>
    <t xml:space="preserve">Услуги ведущего церемоний награждения </t>
  </si>
  <si>
    <t>Услуги скорой медицинской помощи (со спецавтотранспортом)</t>
  </si>
  <si>
    <t>Изготовление вкладышей для табличек участников</t>
  </si>
  <si>
    <t>Организация торжественнной части (церемонии)</t>
  </si>
  <si>
    <t>Дипломы о награждении</t>
  </si>
  <si>
    <t>Листовки / брошюры</t>
  </si>
  <si>
    <t>Организация услуг фото-видео съемки</t>
  </si>
  <si>
    <t>Услуга фото- видеосъёмки</t>
  </si>
  <si>
    <t>Аренда звукового оборудования</t>
  </si>
  <si>
    <t>Оформление сцены (20000х2200мм)</t>
  </si>
  <si>
    <t>Услуги артистов</t>
  </si>
  <si>
    <t>Торговля сувенирами</t>
  </si>
  <si>
    <t>Торговля фермерскими продуктами</t>
  </si>
  <si>
    <t>Услуги фотографа</t>
  </si>
  <si>
    <t>Услуги катания на лошадях</t>
  </si>
  <si>
    <t>Услуги катания на мотоциклах</t>
  </si>
  <si>
    <t>Тир пневмопистолет/винтовка</t>
  </si>
  <si>
    <t>Мастер-класс Ремесло 1</t>
  </si>
  <si>
    <t>Мастер класс Ремесло 2</t>
  </si>
  <si>
    <t>Мастер класс Ремесло 3</t>
  </si>
  <si>
    <t>Кол-во точек /палаток</t>
  </si>
  <si>
    <t>Площадь под услугу</t>
  </si>
  <si>
    <t>Цена за 1 м2</t>
  </si>
  <si>
    <t>Кол-во посетителей</t>
  </si>
  <si>
    <t>Продажа непродовольст.товаров</t>
  </si>
  <si>
    <t>Игровая зона - игровые автоматы, игровые приставки, компьютеры (аренда)</t>
  </si>
  <si>
    <t>Выставка- продажа художественных работ, скульптур</t>
  </si>
  <si>
    <t>Тир лук/арбалет/дротики</t>
  </si>
  <si>
    <t>Площадь  на 1 точку, м2</t>
  </si>
  <si>
    <t>Организация экскурсий / квестов</t>
  </si>
  <si>
    <t>Стоимость аренды</t>
  </si>
  <si>
    <t>Закусочная (чай-кофе-пирожки)</t>
  </si>
  <si>
    <t>Всего гостей события:</t>
  </si>
  <si>
    <t>Всего розничный оборот за время праздника</t>
  </si>
  <si>
    <t>Выручка</t>
  </si>
  <si>
    <t>Прибыль</t>
  </si>
  <si>
    <t>Средние расходы на 1 гостя</t>
  </si>
  <si>
    <t>маржа услуг</t>
  </si>
  <si>
    <t>Услуги на событии</t>
  </si>
  <si>
    <t>№</t>
  </si>
  <si>
    <t>Ср/ чек</t>
  </si>
  <si>
    <t>Ср/ цена</t>
  </si>
  <si>
    <t>Оформление сцены</t>
  </si>
  <si>
    <t>Характеристики</t>
  </si>
  <si>
    <t>Утвержденный бюджет</t>
  </si>
  <si>
    <t>Поставщик 1</t>
  </si>
  <si>
    <t>Поставщик 2</t>
  </si>
  <si>
    <t>Поставщик 3</t>
  </si>
  <si>
    <t>Комментарии/ Примечание</t>
  </si>
  <si>
    <t>Кол-во</t>
  </si>
  <si>
    <t>Цена, руб.</t>
  </si>
  <si>
    <t>Сумма, руб.</t>
  </si>
  <si>
    <t>Цена 1</t>
  </si>
  <si>
    <t>Сумма 1</t>
  </si>
  <si>
    <t>Цена 2</t>
  </si>
  <si>
    <t>Сумма 2</t>
  </si>
  <si>
    <t>Цена 3</t>
  </si>
  <si>
    <t>Сумма 3</t>
  </si>
  <si>
    <t>Атрибутика</t>
  </si>
  <si>
    <t>размеры</t>
  </si>
  <si>
    <t>шары</t>
  </si>
  <si>
    <t>флаги</t>
  </si>
  <si>
    <t>транспаранты</t>
  </si>
  <si>
    <t>Освещение</t>
  </si>
  <si>
    <t>мощность элект.</t>
  </si>
  <si>
    <t>фонари</t>
  </si>
  <si>
    <t>лампы</t>
  </si>
  <si>
    <t>Звук</t>
  </si>
  <si>
    <t>мощность звук.</t>
  </si>
  <si>
    <t>акустич.колонки</t>
  </si>
  <si>
    <t>громкоговорители</t>
  </si>
  <si>
    <t>микрофоны</t>
  </si>
  <si>
    <t>проигрыватели</t>
  </si>
  <si>
    <t>усилители звука</t>
  </si>
  <si>
    <t>Комментарии / Примечание</t>
  </si>
  <si>
    <t>Реклама</t>
  </si>
  <si>
    <t>рекламные щиты</t>
  </si>
  <si>
    <t>баннеры</t>
  </si>
  <si>
    <t>расстяжки</t>
  </si>
  <si>
    <t>афиши</t>
  </si>
  <si>
    <t>Информационное табло</t>
  </si>
  <si>
    <t>указатели</t>
  </si>
  <si>
    <t>план-схема площадки</t>
  </si>
  <si>
    <t>стена знакомств и деловых контактов</t>
  </si>
  <si>
    <t>Сувенирная брендированная продукция</t>
  </si>
  <si>
    <t>магниты</t>
  </si>
  <si>
    <t>футболки</t>
  </si>
  <si>
    <t>кепки</t>
  </si>
  <si>
    <t>тюбетейки</t>
  </si>
  <si>
    <t>флажки</t>
  </si>
  <si>
    <t>подушки</t>
  </si>
  <si>
    <t>Форма организаторов</t>
  </si>
  <si>
    <t>накидка /футболка</t>
  </si>
  <si>
    <t>кепка / бейсболка</t>
  </si>
  <si>
    <t>значок</t>
  </si>
  <si>
    <t>бейджик</t>
  </si>
  <si>
    <t>Оборудование санитарных зон</t>
  </si>
  <si>
    <t>мусорные контейнеры</t>
  </si>
  <si>
    <t>туалетные кабины</t>
  </si>
  <si>
    <t>запас воды для технических нужд</t>
  </si>
  <si>
    <t>запас питьевой воды</t>
  </si>
  <si>
    <t xml:space="preserve">Вариант 1 - сдача площадей в аренду предпринимателям </t>
  </si>
  <si>
    <t xml:space="preserve">Вариант 2 - организация услуг самим </t>
  </si>
  <si>
    <t>План - прогноз</t>
  </si>
  <si>
    <t>ФАКТ</t>
  </si>
  <si>
    <t>РАСЧЕТ рентабельности инвестиций</t>
  </si>
  <si>
    <t>ДОХОДЫ</t>
  </si>
  <si>
    <t>ЗАТРАТЫ</t>
  </si>
  <si>
    <t>ПРИБЫЛЬ</t>
  </si>
  <si>
    <t>ROI</t>
  </si>
  <si>
    <t>Вариант 2</t>
  </si>
  <si>
    <t>Вариант 3</t>
  </si>
  <si>
    <t>Отклики на рекламу и продвижение</t>
  </si>
  <si>
    <t>Количество участников</t>
  </si>
  <si>
    <t>Количество гостей</t>
  </si>
  <si>
    <t>Доля положительных отзывов</t>
  </si>
  <si>
    <t>Количество отзывов</t>
  </si>
  <si>
    <t>Коэфициент реклама-гость</t>
  </si>
  <si>
    <t>Коэффициент популярности</t>
  </si>
  <si>
    <t>Цена</t>
  </si>
  <si>
    <t>Ед.изм.</t>
  </si>
  <si>
    <t>шт.</t>
  </si>
  <si>
    <t>Предложения от кандидатов</t>
  </si>
  <si>
    <t>Кандидат 1</t>
  </si>
  <si>
    <t>Кандидат 2</t>
  </si>
  <si>
    <t>Кандидат 3</t>
  </si>
  <si>
    <t>литер</t>
  </si>
  <si>
    <t>Должности</t>
  </si>
  <si>
    <t>Шт.ед.</t>
  </si>
  <si>
    <t>Кол-во часов</t>
  </si>
  <si>
    <t>Тариф утвержденный, руб/час</t>
  </si>
  <si>
    <t>Сумма затрат</t>
  </si>
  <si>
    <t>тариф</t>
  </si>
  <si>
    <t>Ст-ть</t>
  </si>
  <si>
    <t>ФОТ</t>
  </si>
  <si>
    <t>Миним. знач.</t>
  </si>
  <si>
    <t>Управляющий (Админ-тор)</t>
  </si>
  <si>
    <t>Ведущий</t>
  </si>
  <si>
    <t>Фотограф</t>
  </si>
  <si>
    <t>Разнорабочий</t>
  </si>
  <si>
    <t>Продавец</t>
  </si>
  <si>
    <t>Снабженец</t>
  </si>
  <si>
    <t>Инженер по обслуж сетей</t>
  </si>
  <si>
    <t>Турагент-маркетолог (+%)</t>
  </si>
  <si>
    <t>в мес</t>
  </si>
  <si>
    <t>СМЕТА РАСХОДОВ на СУВЕНИРную продукцию</t>
  </si>
  <si>
    <t>Наименование</t>
  </si>
  <si>
    <t>Комплектующие</t>
  </si>
  <si>
    <t>Сумма</t>
  </si>
  <si>
    <t>Магнит78ммх52мм на акриле прямоуголь.</t>
  </si>
  <si>
    <t>заготовка</t>
  </si>
  <si>
    <t>изготовление макета</t>
  </si>
  <si>
    <t>полиграф вставка</t>
  </si>
  <si>
    <t>пакетик</t>
  </si>
  <si>
    <t>доставка</t>
  </si>
  <si>
    <t>Себестоимость</t>
  </si>
  <si>
    <t>Цена на продажу</t>
  </si>
  <si>
    <t>Прибыль с каждого магнита</t>
  </si>
  <si>
    <t>Футболка брендированная с эмблемой</t>
  </si>
  <si>
    <t>футболка р-р 48</t>
  </si>
  <si>
    <t>футболка р-р 52</t>
  </si>
  <si>
    <t>печать на футболках</t>
  </si>
  <si>
    <t>Бюджет на сувенирную продукцию</t>
  </si>
  <si>
    <t>3=1-2</t>
  </si>
  <si>
    <t>4=3/2</t>
  </si>
  <si>
    <t>10=9/8</t>
  </si>
  <si>
    <t>11=5/7</t>
  </si>
  <si>
    <t>12=8/7</t>
  </si>
  <si>
    <t>Показатели эффективности</t>
  </si>
  <si>
    <t>№+ расчет</t>
  </si>
  <si>
    <t>Количество положит. отзывов</t>
  </si>
  <si>
    <t>Вариант 1*</t>
  </si>
  <si>
    <t>* - Вместо "Варианты 1,2,3 " можно вести расчет и учет по годам проведения, если событие традиционное</t>
  </si>
  <si>
    <t>Прогноз</t>
  </si>
  <si>
    <t>Факт</t>
  </si>
  <si>
    <t>Изготовление афиши, плакатов А3</t>
  </si>
  <si>
    <t>Футболка</t>
  </si>
  <si>
    <t>Бесйболка</t>
  </si>
  <si>
    <t>Аккредитация, экипировка, раздаточный материал</t>
  </si>
  <si>
    <t>Подготовка территории, чистка, уборка</t>
  </si>
  <si>
    <t>Чистка, уборка, ремонт</t>
  </si>
  <si>
    <t>Изготовление информ табло, плана территории</t>
  </si>
  <si>
    <t>Оформление сцены / территории, размещение рекламы</t>
  </si>
  <si>
    <t>Рекламные щиты, баннеры, растяжки</t>
  </si>
  <si>
    <t>Затраты на обеспечение санитарных условий</t>
  </si>
  <si>
    <t>Размещение</t>
  </si>
  <si>
    <t>номер</t>
  </si>
  <si>
    <t>Организационные расходы (питание, размещение, проезд)</t>
  </si>
  <si>
    <t>Аренда транспорта</t>
  </si>
  <si>
    <t>маш</t>
  </si>
  <si>
    <t>Аренда туалетных кабин</t>
  </si>
  <si>
    <t>Организация мест сбора и вывоза мусора</t>
  </si>
  <si>
    <t>Организация места предоставления воды</t>
  </si>
  <si>
    <t>мест</t>
  </si>
  <si>
    <t>Затраты на оплату труда персонала организатора</t>
  </si>
  <si>
    <t>3=2*1</t>
  </si>
  <si>
    <t>5=3*4</t>
  </si>
  <si>
    <t>11=6*7</t>
  </si>
  <si>
    <t>13=9*10</t>
  </si>
  <si>
    <t>12=7* (6/("1"+8)</t>
  </si>
  <si>
    <t>14=9* (10/("1"+8)</t>
  </si>
  <si>
    <t>Текущий</t>
  </si>
  <si>
    <r>
      <rPr>
        <u/>
        <sz val="14"/>
        <rFont val="Times New Roman"/>
        <family val="1"/>
      </rPr>
      <t> </t>
    </r>
    <r>
      <rPr>
        <b/>
        <u/>
        <sz val="14"/>
        <rFont val="Times New Roman"/>
        <family val="1"/>
      </rPr>
      <t>Утверждаю:</t>
    </r>
  </si>
  <si>
    <r>
      <rPr>
        <u/>
        <sz val="14"/>
        <rFont val="Times New Roman"/>
        <family val="1"/>
      </rPr>
      <t> </t>
    </r>
    <r>
      <rPr>
        <b/>
        <u/>
        <sz val="14"/>
        <rFont val="Times New Roman"/>
        <family val="1"/>
      </rPr>
      <t>Согласовано:</t>
    </r>
  </si>
  <si>
    <r>
      <rPr>
        <u/>
        <sz val="12"/>
        <rFont val="Times New Roman"/>
        <family val="1"/>
      </rPr>
      <t>                                                  /                                          /</t>
    </r>
  </si>
  <si>
    <r>
      <rPr>
        <u/>
        <sz val="12"/>
        <rFont val="Times New Roman"/>
        <family val="1"/>
      </rPr>
      <t>                                                  /                                        /</t>
    </r>
  </si>
  <si>
    <r>
      <rPr>
        <b/>
        <sz val="16"/>
        <rFont val="Times New Roman"/>
        <family val="1"/>
      </rPr>
      <t>Смета № 1</t>
    </r>
  </si>
  <si>
    <t>Сметная стоимость:</t>
  </si>
  <si>
    <r>
      <rPr>
        <sz val="12"/>
        <rFont val="Times New Roman"/>
        <family val="1"/>
      </rPr>
      <t>Стоимость работы:</t>
    </r>
  </si>
  <si>
    <t>составлена в уровне текущих цен на Апрель 2020г.</t>
  </si>
  <si>
    <r>
      <rPr>
        <sz val="12"/>
        <rFont val="Times New Roman"/>
        <family val="1"/>
      </rPr>
      <t>Стоимость материалов:</t>
    </r>
  </si>
  <si>
    <r>
      <rPr>
        <b/>
        <sz val="12"/>
        <rFont val="Times New Roman"/>
        <family val="1"/>
      </rPr>
      <t>№ п/п</t>
    </r>
  </si>
  <si>
    <r>
      <rPr>
        <b/>
        <sz val="12"/>
        <rFont val="Times New Roman"/>
        <family val="1"/>
      </rPr>
      <t>Наименование работ, материалов, затрат</t>
    </r>
  </si>
  <si>
    <r>
      <rPr>
        <b/>
        <sz val="12"/>
        <rFont val="Times New Roman"/>
        <family val="1"/>
      </rPr>
      <t>Ед. изм.</t>
    </r>
  </si>
  <si>
    <r>
      <rPr>
        <b/>
        <sz val="12"/>
        <rFont val="Times New Roman"/>
        <family val="1"/>
      </rPr>
      <t>Кол-во</t>
    </r>
  </si>
  <si>
    <r>
      <rPr>
        <b/>
        <sz val="12"/>
        <rFont val="Times New Roman"/>
        <family val="1"/>
      </rPr>
      <t>Цена</t>
    </r>
  </si>
  <si>
    <t>Стоимость</t>
  </si>
  <si>
    <r>
      <rPr>
        <b/>
        <sz val="12"/>
        <rFont val="Times New Roman"/>
        <family val="1"/>
      </rPr>
      <t>Раздел: Стены</t>
    </r>
  </si>
  <si>
    <r>
      <rPr>
        <sz val="12"/>
        <rFont val="Times New Roman"/>
        <family val="1"/>
      </rPr>
      <t>Оштукатуривание поверхности стен по маякам (толщина до 3см)</t>
    </r>
  </si>
  <si>
    <r>
      <rPr>
        <sz val="12"/>
        <rFont val="Times New Roman"/>
        <family val="1"/>
      </rPr>
      <t>м2</t>
    </r>
  </si>
  <si>
    <t>Шпаклевание (выравнивание) периметра потолков</t>
  </si>
  <si>
    <t>м.п</t>
  </si>
  <si>
    <t>Шпаклевание поверхности под покраску</t>
  </si>
  <si>
    <r>
      <rPr>
        <sz val="12"/>
        <rFont val="Times New Roman"/>
        <family val="1"/>
      </rPr>
      <t>Шлифовка стен</t>
    </r>
  </si>
  <si>
    <t>Грунтование стен под  покраску</t>
  </si>
  <si>
    <t>Окрашивание стен (два слоя)</t>
  </si>
  <si>
    <r>
      <rPr>
        <sz val="12"/>
        <rFont val="Times New Roman"/>
        <family val="1"/>
      </rPr>
      <t>Шпаклевка откосов под покраску</t>
    </r>
  </si>
  <si>
    <r>
      <rPr>
        <sz val="12"/>
        <rFont val="Times New Roman"/>
        <family val="1"/>
      </rPr>
      <t>м/п</t>
    </r>
  </si>
  <si>
    <r>
      <rPr>
        <sz val="12"/>
        <rFont val="Times New Roman"/>
        <family val="1"/>
      </rPr>
      <t>Шлифовка/Грунтование откосов</t>
    </r>
  </si>
  <si>
    <r>
      <rPr>
        <sz val="12"/>
        <rFont val="Times New Roman"/>
        <family val="1"/>
      </rPr>
      <t>Окрашивание откосов</t>
    </r>
  </si>
  <si>
    <r>
      <rPr>
        <b/>
        <sz val="12"/>
        <rFont val="Times New Roman"/>
        <family val="1"/>
      </rPr>
      <t>Итого по разделу</t>
    </r>
  </si>
  <si>
    <r>
      <rPr>
        <b/>
        <sz val="12"/>
        <rFont val="Times New Roman"/>
        <family val="1"/>
      </rPr>
      <t>Раздел: Полы</t>
    </r>
  </si>
  <si>
    <r>
      <rPr>
        <sz val="12"/>
        <rFont val="Times New Roman"/>
        <family val="1"/>
      </rPr>
      <t>Грунтование пола</t>
    </r>
  </si>
  <si>
    <r>
      <rPr>
        <sz val="12"/>
        <rFont val="Times New Roman"/>
        <family val="1"/>
      </rPr>
      <t>Облицовка пола плиткой,  не более 60*60см</t>
    </r>
  </si>
  <si>
    <r>
      <rPr>
        <sz val="12"/>
        <rFont val="Times New Roman"/>
        <family val="1"/>
      </rPr>
      <t>Затирка швов плитки</t>
    </r>
  </si>
  <si>
    <t>Настилка подложки и пароизоляции под ламинат, паркетную доску</t>
  </si>
  <si>
    <t>Настилка паркетной доски на клей</t>
  </si>
  <si>
    <r>
      <rPr>
        <sz val="12"/>
        <rFont val="Times New Roman"/>
        <family val="1"/>
      </rPr>
      <t>Установка стыковочного порожка</t>
    </r>
  </si>
  <si>
    <r>
      <rPr>
        <sz val="12"/>
        <rFont val="Times New Roman"/>
        <family val="1"/>
      </rPr>
      <t>Установка плинтуса</t>
    </r>
  </si>
  <si>
    <r>
      <rPr>
        <b/>
        <sz val="12"/>
        <rFont val="Times New Roman"/>
        <family val="1"/>
      </rPr>
      <t>Раздел: Потолки</t>
    </r>
  </si>
  <si>
    <t>Грунтование потолка</t>
  </si>
  <si>
    <t>Окраска потолка</t>
  </si>
  <si>
    <t xml:space="preserve">Шпаклевание потолка </t>
  </si>
  <si>
    <r>
      <rPr>
        <sz val="12"/>
        <rFont val="Times New Roman"/>
        <family val="1"/>
      </rPr>
      <t>шт</t>
    </r>
  </si>
  <si>
    <t>Шлифовка потолка</t>
  </si>
  <si>
    <r>
      <rPr>
        <b/>
        <sz val="12"/>
        <rFont val="Times New Roman"/>
        <family val="1"/>
      </rPr>
      <t>Раздел: Электрика</t>
    </r>
  </si>
  <si>
    <r>
      <rPr>
        <sz val="12"/>
        <rFont val="Times New Roman"/>
        <family val="1"/>
      </rPr>
      <t>Установка бокса на 18 автоматов с утоплением в стену</t>
    </r>
  </si>
  <si>
    <r>
      <rPr>
        <sz val="12"/>
        <rFont val="Times New Roman"/>
        <family val="1"/>
      </rPr>
      <t>ед</t>
    </r>
  </si>
  <si>
    <r>
      <rPr>
        <sz val="12"/>
        <rFont val="Times New Roman"/>
        <family val="1"/>
      </rPr>
      <t>Установка распред коробки</t>
    </r>
  </si>
  <si>
    <r>
      <rPr>
        <sz val="12"/>
        <rFont val="Times New Roman"/>
        <family val="1"/>
      </rPr>
      <t>Монтаж люстры</t>
    </r>
  </si>
  <si>
    <r>
      <rPr>
        <sz val="12"/>
        <rFont val="Times New Roman"/>
        <family val="1"/>
      </rPr>
      <t>Монтаж тв- точки</t>
    </r>
  </si>
  <si>
    <r>
      <rPr>
        <sz val="12"/>
        <rFont val="Times New Roman"/>
        <family val="1"/>
      </rPr>
      <t>Монтаж электроточки с подводом</t>
    </r>
  </si>
  <si>
    <r>
      <rPr>
        <sz val="12"/>
        <rFont val="Times New Roman"/>
        <family val="1"/>
      </rPr>
      <t>Сверление для подрозетника кирпич</t>
    </r>
  </si>
  <si>
    <r>
      <rPr>
        <sz val="12"/>
        <rFont val="Times New Roman"/>
        <family val="1"/>
      </rPr>
      <t>Монтаж выключателя/розетки на готовое место</t>
    </r>
  </si>
  <si>
    <r>
      <rPr>
        <sz val="12"/>
        <rFont val="Times New Roman"/>
        <family val="1"/>
      </rPr>
      <t>Протяжка вытяжки</t>
    </r>
  </si>
  <si>
    <r>
      <rPr>
        <b/>
        <sz val="12"/>
        <rFont val="Times New Roman"/>
        <family val="1"/>
      </rPr>
      <t>Раздел: Сан узел</t>
    </r>
  </si>
  <si>
    <r>
      <rPr>
        <sz val="12"/>
        <rFont val="Times New Roman"/>
        <family val="1"/>
      </rPr>
      <t>Штробление стен под канализацию (гипсолит) диам 50</t>
    </r>
  </si>
  <si>
    <r>
      <rPr>
        <sz val="12"/>
        <rFont val="Times New Roman"/>
        <family val="1"/>
      </rPr>
      <t>Разводка канализационных труб диаметр 50</t>
    </r>
  </si>
  <si>
    <r>
      <rPr>
        <sz val="12"/>
        <rFont val="Times New Roman"/>
        <family val="1"/>
      </rPr>
      <t>точка</t>
    </r>
  </si>
  <si>
    <r>
      <rPr>
        <sz val="12"/>
        <rFont val="Times New Roman"/>
        <family val="1"/>
      </rPr>
      <t>Разводка пп труб водоснабжения</t>
    </r>
  </si>
  <si>
    <r>
      <rPr>
        <sz val="12"/>
        <rFont val="Times New Roman"/>
        <family val="1"/>
      </rPr>
      <t>Установка инсталляции</t>
    </r>
  </si>
  <si>
    <r>
      <rPr>
        <sz val="12"/>
        <rFont val="Times New Roman"/>
        <family val="1"/>
      </rPr>
      <t>Изготовление ГКЛ короба</t>
    </r>
  </si>
  <si>
    <r>
      <rPr>
        <sz val="12"/>
        <rFont val="Times New Roman"/>
        <family val="1"/>
      </rPr>
      <t>Грунтование поверхности (под плитку)</t>
    </r>
  </si>
  <si>
    <r>
      <rPr>
        <sz val="12"/>
        <rFont val="Times New Roman"/>
        <family val="1"/>
      </rPr>
      <t>Облицовка пола плиткой не менее 20*20 см, не более 60*60 см</t>
    </r>
  </si>
  <si>
    <r>
      <rPr>
        <sz val="12"/>
        <rFont val="Times New Roman"/>
        <family val="1"/>
      </rPr>
      <t>Облицовка стен плиткой не более 60*60 см</t>
    </r>
  </si>
  <si>
    <r>
      <rPr>
        <sz val="12"/>
        <rFont val="Times New Roman"/>
        <family val="1"/>
      </rPr>
      <t>Установка подвесного унитаза</t>
    </r>
  </si>
  <si>
    <r>
      <rPr>
        <sz val="12"/>
        <rFont val="Times New Roman"/>
        <family val="1"/>
      </rPr>
      <t>Установка унитаза</t>
    </r>
  </si>
  <si>
    <r>
      <rPr>
        <sz val="12"/>
        <rFont val="Times New Roman"/>
        <family val="1"/>
      </rPr>
      <t>Установка полотенцесушителя на готовое место</t>
    </r>
  </si>
  <si>
    <r>
      <rPr>
        <sz val="12"/>
        <rFont val="Times New Roman"/>
        <family val="1"/>
      </rPr>
      <t>Установка смесителя с душем</t>
    </r>
  </si>
  <si>
    <r>
      <rPr>
        <sz val="12"/>
        <rFont val="Times New Roman"/>
        <family val="1"/>
      </rPr>
      <t>Установка ванны акриловой</t>
    </r>
  </si>
  <si>
    <r>
      <rPr>
        <sz val="12"/>
        <rFont val="Times New Roman"/>
        <family val="1"/>
      </rPr>
      <t>Установка пластикового экрана под ванной</t>
    </r>
  </si>
  <si>
    <r>
      <rPr>
        <sz val="12"/>
        <rFont val="Times New Roman"/>
        <family val="1"/>
      </rPr>
      <t>Установка смесителя однозахватный</t>
    </r>
  </si>
  <si>
    <r>
      <rPr>
        <sz val="12"/>
        <rFont val="Times New Roman"/>
        <family val="1"/>
      </rPr>
      <t>Установка раковины на кронштейнах</t>
    </r>
  </si>
  <si>
    <t>Установка раковины с тумбой "мойдодыр" с верхним шкафчиком и зеркалом без подгонки</t>
  </si>
  <si>
    <r>
      <rPr>
        <sz val="12"/>
        <rFont val="Times New Roman"/>
        <family val="1"/>
      </rPr>
      <t>Установка стиральной машины</t>
    </r>
  </si>
  <si>
    <r>
      <rPr>
        <b/>
        <sz val="12"/>
        <rFont val="Times New Roman"/>
        <family val="1"/>
      </rPr>
      <t>Итого по разделам</t>
    </r>
  </si>
  <si>
    <r>
      <rPr>
        <sz val="12"/>
        <rFont val="Times New Roman"/>
        <family val="1"/>
      </rPr>
      <t>Дополнительные работы оплачиваются по факту</t>
    </r>
  </si>
  <si>
    <r>
      <rPr>
        <sz val="12"/>
        <rFont val="Times New Roman"/>
        <family val="1"/>
      </rPr>
      <t>Скидка</t>
    </r>
  </si>
  <si>
    <r>
      <rPr>
        <u/>
        <sz val="12"/>
        <rFont val="Times New Roman"/>
        <family val="1"/>
      </rPr>
      <t> </t>
    </r>
    <r>
      <rPr>
        <b/>
        <u/>
        <sz val="12"/>
        <rFont val="Times New Roman"/>
        <family val="1"/>
      </rPr>
      <t>Всего по смете</t>
    </r>
  </si>
  <si>
    <r>
      <rPr>
        <sz val="12"/>
        <rFont val="Times New Roman"/>
        <family val="1"/>
      </rPr>
      <t>в том числе НДС:</t>
    </r>
  </si>
  <si>
    <r>
      <rPr>
        <sz val="12"/>
        <rFont val="Times New Roman"/>
        <family val="1"/>
      </rPr>
      <t>не облагается</t>
    </r>
  </si>
  <si>
    <t>Пример начальных смет для выбора варианта из нескольких предложенных</t>
  </si>
  <si>
    <t>размер</t>
  </si>
  <si>
    <t>Расчет доходной части события</t>
  </si>
  <si>
    <t>Рекламные мероприятия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</si>
</sst>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[$$-409]#,##0"/>
    <numFmt numFmtId="166" formatCode="0.0%"/>
    <numFmt numFmtId="167" formatCode="#,##0.0"/>
  </numFmts>
  <fonts count="5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4"/>
      <name val="Times New Roman"/>
      <family val="1"/>
    </font>
    <font>
      <sz val="12"/>
      <color indexed="8"/>
      <name val="Calibri"/>
      <family val="2"/>
      <charset val="204"/>
    </font>
    <font>
      <sz val="10"/>
      <name val="Arial Cyr"/>
      <charset val="204"/>
    </font>
    <font>
      <b/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Arial Cyr"/>
      <family val="2"/>
      <charset val="204"/>
    </font>
    <font>
      <b/>
      <sz val="12"/>
      <color indexed="10"/>
      <name val="Arial Cyr"/>
      <family val="2"/>
      <charset val="204"/>
    </font>
    <font>
      <b/>
      <sz val="11"/>
      <color indexed="10"/>
      <name val="Arial Cyr"/>
      <family val="2"/>
      <charset val="204"/>
    </font>
    <font>
      <sz val="12"/>
      <name val="Arial Cyr"/>
      <charset val="204"/>
    </font>
    <font>
      <b/>
      <sz val="10"/>
      <name val="Arial Cyr"/>
      <family val="2"/>
      <charset val="204"/>
    </font>
    <font>
      <b/>
      <sz val="10"/>
      <name val="Arial Cyr"/>
      <charset val="204"/>
    </font>
    <font>
      <sz val="12"/>
      <color indexed="12"/>
      <name val="Arial Cyr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b/>
      <sz val="12"/>
      <color indexed="12"/>
      <name val="Arial Cyr"/>
      <family val="2"/>
      <charset val="204"/>
    </font>
    <font>
      <sz val="8"/>
      <name val="Arial Cyr"/>
      <family val="2"/>
      <charset val="204"/>
    </font>
    <font>
      <b/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u/>
      <sz val="14"/>
      <name val="Times New Roman"/>
      <family val="1"/>
    </font>
    <font>
      <b/>
      <u/>
      <sz val="14"/>
      <name val="Times New Roman"/>
      <family val="1"/>
    </font>
    <font>
      <u/>
      <sz val="12"/>
      <name val="Times New Roman"/>
      <family val="1"/>
    </font>
    <font>
      <b/>
      <sz val="16"/>
      <name val="Times New Roman"/>
      <family val="1"/>
    </font>
    <font>
      <b/>
      <u/>
      <sz val="12"/>
      <name val="Times New Roman"/>
      <family val="1"/>
    </font>
    <font>
      <b/>
      <u/>
      <sz val="12"/>
      <color rgb="FF000000"/>
      <name val="Times New Roman"/>
      <family val="2"/>
    </font>
    <font>
      <sz val="12"/>
      <color rgb="FF000000"/>
      <name val="Times New Roman"/>
      <family val="2"/>
    </font>
    <font>
      <sz val="10"/>
      <color rgb="FF000000"/>
      <name val="Times New Roman"/>
      <family val="2"/>
    </font>
    <font>
      <b/>
      <sz val="12"/>
      <color rgb="FF000000"/>
      <name val="Times New Roman"/>
      <family val="2"/>
    </font>
    <font>
      <b/>
      <sz val="14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9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0" fontId="9" fillId="0" borderId="0"/>
    <xf numFmtId="164" fontId="1" fillId="0" borderId="0" applyFont="0" applyFill="0" applyBorder="0" applyAlignment="0" applyProtection="0"/>
    <xf numFmtId="0" fontId="6" fillId="0" borderId="0"/>
    <xf numFmtId="165" fontId="1" fillId="0" borderId="0"/>
    <xf numFmtId="164" fontId="2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9">
    <xf numFmtId="0" fontId="0" fillId="0" borderId="0" xfId="0"/>
    <xf numFmtId="0" fontId="2" fillId="0" borderId="0" xfId="0" applyFont="1" applyFill="1" applyAlignment="1">
      <alignment vertical="center"/>
    </xf>
    <xf numFmtId="164" fontId="2" fillId="0" borderId="0" xfId="1" applyFont="1" applyFill="1" applyAlignment="1">
      <alignment horizontal="center" vertical="center"/>
    </xf>
    <xf numFmtId="4" fontId="4" fillId="2" borderId="0" xfId="1" applyNumberFormat="1" applyFont="1" applyFill="1" applyAlignment="1">
      <alignment horizontal="right" vertical="center" wrapText="1"/>
    </xf>
    <xf numFmtId="0" fontId="5" fillId="0" borderId="0" xfId="0" applyFont="1" applyFill="1"/>
    <xf numFmtId="0" fontId="2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center" vertical="center"/>
    </xf>
    <xf numFmtId="0" fontId="2" fillId="0" borderId="0" xfId="2" applyFont="1" applyFill="1" applyAlignment="1">
      <alignment vertical="center"/>
    </xf>
    <xf numFmtId="4" fontId="2" fillId="2" borderId="0" xfId="1" applyNumberFormat="1" applyFont="1" applyFill="1" applyAlignment="1">
      <alignment horizontal="right" vertical="center"/>
    </xf>
    <xf numFmtId="0" fontId="8" fillId="0" borderId="1" xfId="2" applyFont="1" applyFill="1" applyBorder="1" applyAlignment="1">
      <alignment horizontal="center" vertical="center" wrapText="1"/>
    </xf>
    <xf numFmtId="4" fontId="8" fillId="2" borderId="1" xfId="1" applyNumberFormat="1" applyFont="1" applyFill="1" applyBorder="1" applyAlignment="1">
      <alignment horizontal="right" vertical="center" wrapText="1"/>
    </xf>
    <xf numFmtId="0" fontId="10" fillId="0" borderId="0" xfId="0" applyFont="1" applyFill="1"/>
    <xf numFmtId="0" fontId="2" fillId="0" borderId="1" xfId="3" applyFont="1" applyFill="1" applyBorder="1" applyAlignment="1">
      <alignment horizontal="center" vertical="center"/>
    </xf>
    <xf numFmtId="0" fontId="2" fillId="0" borderId="1" xfId="3" applyFont="1" applyFill="1" applyBorder="1" applyAlignment="1">
      <alignment vertical="center" wrapText="1"/>
    </xf>
    <xf numFmtId="164" fontId="2" fillId="0" borderId="1" xfId="1" applyFont="1" applyFill="1" applyBorder="1" applyAlignment="1">
      <alignment horizontal="center" vertical="center" wrapText="1"/>
    </xf>
    <xf numFmtId="0" fontId="2" fillId="0" borderId="0" xfId="3" applyFont="1" applyFill="1"/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horizontal="right" vertical="center" wrapText="1"/>
    </xf>
    <xf numFmtId="4" fontId="2" fillId="2" borderId="1" xfId="1" applyNumberFormat="1" applyFont="1" applyFill="1" applyBorder="1" applyAlignment="1">
      <alignment horizontal="right" vertical="center"/>
    </xf>
    <xf numFmtId="4" fontId="2" fillId="2" borderId="1" xfId="1" applyNumberFormat="1" applyFont="1" applyFill="1" applyBorder="1" applyAlignment="1">
      <alignment horizontal="right" vertical="center" wrapText="1"/>
    </xf>
    <xf numFmtId="0" fontId="2" fillId="0" borderId="1" xfId="2" applyFont="1" applyFill="1" applyBorder="1" applyAlignment="1">
      <alignment vertical="center"/>
    </xf>
    <xf numFmtId="164" fontId="8" fillId="0" borderId="1" xfId="1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right" vertical="center" wrapText="1"/>
    </xf>
    <xf numFmtId="0" fontId="12" fillId="0" borderId="0" xfId="3" applyFont="1" applyFill="1"/>
    <xf numFmtId="0" fontId="12" fillId="0" borderId="0" xfId="0" applyFont="1" applyFill="1"/>
    <xf numFmtId="0" fontId="8" fillId="2" borderId="1" xfId="2" applyFont="1" applyFill="1" applyBorder="1" applyAlignment="1">
      <alignment horizontal="center" vertical="center" wrapText="1"/>
    </xf>
    <xf numFmtId="0" fontId="12" fillId="2" borderId="0" xfId="0" applyFont="1" applyFill="1"/>
    <xf numFmtId="0" fontId="13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right" vertical="center"/>
    </xf>
    <xf numFmtId="164" fontId="2" fillId="2" borderId="1" xfId="1" applyFont="1" applyFill="1" applyBorder="1" applyAlignment="1">
      <alignment horizontal="right" vertical="center" wrapText="1"/>
    </xf>
    <xf numFmtId="0" fontId="2" fillId="2" borderId="1" xfId="2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 wrapText="1"/>
    </xf>
    <xf numFmtId="4" fontId="8" fillId="2" borderId="1" xfId="2" applyNumberFormat="1" applyFont="1" applyFill="1" applyBorder="1" applyAlignment="1">
      <alignment horizontal="right" vertical="center" wrapText="1"/>
    </xf>
    <xf numFmtId="4" fontId="2" fillId="2" borderId="1" xfId="2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right" vertical="center"/>
    </xf>
    <xf numFmtId="0" fontId="2" fillId="0" borderId="0" xfId="0" applyFont="1" applyFill="1"/>
    <xf numFmtId="0" fontId="17" fillId="0" borderId="0" xfId="0" applyFont="1" applyFill="1"/>
    <xf numFmtId="0" fontId="19" fillId="0" borderId="0" xfId="2" applyFont="1" applyFill="1"/>
    <xf numFmtId="0" fontId="2" fillId="0" borderId="0" xfId="2" applyFont="1" applyFill="1" applyAlignment="1">
      <alignment vertical="center" wrapText="1"/>
    </xf>
    <xf numFmtId="164" fontId="2" fillId="0" borderId="0" xfId="4" applyFont="1" applyFill="1" applyAlignment="1">
      <alignment horizontal="center" vertical="center"/>
    </xf>
    <xf numFmtId="4" fontId="2" fillId="2" borderId="0" xfId="4" applyNumberFormat="1" applyFont="1" applyFill="1" applyAlignment="1">
      <alignment horizontal="right" vertical="center"/>
    </xf>
    <xf numFmtId="0" fontId="2" fillId="0" borderId="0" xfId="2" applyFont="1" applyFill="1" applyBorder="1" applyAlignment="1">
      <alignment vertical="center"/>
    </xf>
    <xf numFmtId="49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164" fontId="18" fillId="0" borderId="0" xfId="1" applyFont="1"/>
    <xf numFmtId="4" fontId="11" fillId="2" borderId="0" xfId="1" applyNumberFormat="1" applyFont="1" applyFill="1" applyBorder="1" applyAlignment="1">
      <alignment horizontal="right" vertical="center"/>
    </xf>
    <xf numFmtId="0" fontId="18" fillId="0" borderId="0" xfId="0" applyFont="1"/>
    <xf numFmtId="0" fontId="20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164" fontId="10" fillId="0" borderId="0" xfId="1" applyFont="1" applyFill="1" applyAlignment="1">
      <alignment horizontal="center" vertical="center"/>
    </xf>
    <xf numFmtId="4" fontId="10" fillId="2" borderId="0" xfId="1" applyNumberFormat="1" applyFont="1" applyFill="1" applyAlignment="1">
      <alignment horizontal="right" vertical="center"/>
    </xf>
    <xf numFmtId="43" fontId="10" fillId="2" borderId="0" xfId="1" applyNumberFormat="1" applyFont="1" applyFill="1" applyAlignment="1">
      <alignment vertical="center"/>
    </xf>
    <xf numFmtId="0" fontId="5" fillId="0" borderId="0" xfId="0" applyFont="1"/>
    <xf numFmtId="0" fontId="10" fillId="0" borderId="0" xfId="0" applyFont="1" applyAlignment="1">
      <alignment vertical="center"/>
    </xf>
    <xf numFmtId="164" fontId="10" fillId="0" borderId="0" xfId="1" applyFont="1" applyAlignment="1">
      <alignment horizontal="center" vertical="center"/>
    </xf>
    <xf numFmtId="0" fontId="8" fillId="0" borderId="1" xfId="2" applyFont="1" applyFill="1" applyBorder="1" applyAlignment="1">
      <alignment horizontal="left" vertical="center" wrapText="1"/>
    </xf>
    <xf numFmtId="0" fontId="8" fillId="2" borderId="1" xfId="3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 wrapText="1"/>
    </xf>
    <xf numFmtId="0" fontId="2" fillId="0" borderId="4" xfId="2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0" fontId="2" fillId="0" borderId="1" xfId="3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2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4" fontId="2" fillId="0" borderId="1" xfId="2" applyNumberFormat="1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0" fillId="0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4" fillId="0" borderId="0" xfId="0" applyFont="1"/>
    <xf numFmtId="0" fontId="24" fillId="3" borderId="0" xfId="0" applyFont="1" applyFill="1"/>
    <xf numFmtId="0" fontId="0" fillId="0" borderId="5" xfId="0" applyBorder="1"/>
    <xf numFmtId="0" fontId="24" fillId="0" borderId="5" xfId="0" applyFont="1" applyBorder="1"/>
    <xf numFmtId="0" fontId="23" fillId="0" borderId="5" xfId="0" applyFont="1" applyBorder="1"/>
    <xf numFmtId="3" fontId="22" fillId="0" borderId="5" xfId="0" applyNumberFormat="1" applyFont="1" applyBorder="1"/>
    <xf numFmtId="9" fontId="23" fillId="0" borderId="5" xfId="8" applyFont="1" applyBorder="1"/>
    <xf numFmtId="0" fontId="0" fillId="0" borderId="6" xfId="0" applyBorder="1"/>
    <xf numFmtId="0" fontId="24" fillId="0" borderId="6" xfId="0" applyFont="1" applyBorder="1"/>
    <xf numFmtId="0" fontId="23" fillId="0" borderId="6" xfId="0" applyFont="1" applyBorder="1"/>
    <xf numFmtId="3" fontId="22" fillId="0" borderId="6" xfId="0" applyNumberFormat="1" applyFont="1" applyBorder="1"/>
    <xf numFmtId="9" fontId="23" fillId="0" borderId="6" xfId="8" applyFont="1" applyBorder="1"/>
    <xf numFmtId="0" fontId="0" fillId="0" borderId="7" xfId="0" applyBorder="1"/>
    <xf numFmtId="0" fontId="24" fillId="0" borderId="7" xfId="0" applyFont="1" applyBorder="1"/>
    <xf numFmtId="0" fontId="23" fillId="0" borderId="7" xfId="0" applyFont="1" applyBorder="1"/>
    <xf numFmtId="3" fontId="22" fillId="0" borderId="7" xfId="0" applyNumberFormat="1" applyFont="1" applyBorder="1"/>
    <xf numFmtId="9" fontId="23" fillId="0" borderId="7" xfId="8" applyFont="1" applyBorder="1"/>
    <xf numFmtId="0" fontId="0" fillId="0" borderId="8" xfId="0" applyBorder="1"/>
    <xf numFmtId="0" fontId="25" fillId="0" borderId="0" xfId="0" applyFont="1" applyBorder="1"/>
    <xf numFmtId="0" fontId="0" fillId="0" borderId="0" xfId="0" applyBorder="1"/>
    <xf numFmtId="0" fontId="0" fillId="0" borderId="9" xfId="0" applyBorder="1"/>
    <xf numFmtId="0" fontId="0" fillId="0" borderId="10" xfId="0" applyBorder="1"/>
    <xf numFmtId="3" fontId="22" fillId="0" borderId="11" xfId="0" applyNumberFormat="1" applyFont="1" applyBorder="1"/>
    <xf numFmtId="0" fontId="0" fillId="0" borderId="14" xfId="0" applyBorder="1"/>
    <xf numFmtId="3" fontId="22" fillId="0" borderId="15" xfId="0" applyNumberFormat="1" applyFont="1" applyBorder="1"/>
    <xf numFmtId="0" fontId="0" fillId="0" borderId="12" xfId="0" applyBorder="1"/>
    <xf numFmtId="3" fontId="22" fillId="0" borderId="13" xfId="0" applyNumberFormat="1" applyFont="1" applyBorder="1"/>
    <xf numFmtId="0" fontId="0" fillId="0" borderId="16" xfId="0" applyBorder="1"/>
    <xf numFmtId="0" fontId="0" fillId="0" borderId="17" xfId="0" applyBorder="1"/>
    <xf numFmtId="3" fontId="22" fillId="0" borderId="18" xfId="0" applyNumberFormat="1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22" fillId="0" borderId="0" xfId="0" applyFont="1" applyBorder="1"/>
    <xf numFmtId="0" fontId="23" fillId="0" borderId="10" xfId="0" applyFont="1" applyBorder="1"/>
    <xf numFmtId="0" fontId="23" fillId="0" borderId="14" xfId="0" applyFont="1" applyBorder="1"/>
    <xf numFmtId="0" fontId="23" fillId="0" borderId="12" xfId="0" applyFont="1" applyBorder="1"/>
    <xf numFmtId="3" fontId="22" fillId="0" borderId="17" xfId="0" applyNumberFormat="1" applyFont="1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6" fontId="0" fillId="0" borderId="0" xfId="8" applyNumberFormat="1" applyFont="1"/>
    <xf numFmtId="0" fontId="25" fillId="0" borderId="1" xfId="0" applyFont="1" applyBorder="1"/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6" xfId="0" applyFont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2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9" xfId="0" applyBorder="1" applyAlignment="1">
      <alignment horizontal="center"/>
    </xf>
    <xf numFmtId="0" fontId="25" fillId="0" borderId="31" xfId="0" applyFont="1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25" fillId="0" borderId="35" xfId="0" applyFont="1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1" xfId="0" applyBorder="1"/>
    <xf numFmtId="0" fontId="0" fillId="0" borderId="35" xfId="0" applyBorder="1"/>
    <xf numFmtId="0" fontId="0" fillId="0" borderId="2" xfId="0" applyBorder="1" applyAlignment="1">
      <alignment horizontal="left" vertical="center"/>
    </xf>
    <xf numFmtId="0" fontId="0" fillId="0" borderId="40" xfId="0" applyBorder="1"/>
    <xf numFmtId="0" fontId="0" fillId="0" borderId="3" xfId="0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0" xfId="0" applyAlignment="1">
      <alignment horizontal="center" vertical="center"/>
    </xf>
    <xf numFmtId="3" fontId="0" fillId="0" borderId="0" xfId="0" applyNumberFormat="1"/>
    <xf numFmtId="0" fontId="27" fillId="0" borderId="1" xfId="3" applyFont="1" applyFill="1" applyBorder="1" applyAlignment="1">
      <alignment horizontal="center" vertical="center" wrapText="1"/>
    </xf>
    <xf numFmtId="0" fontId="28" fillId="0" borderId="1" xfId="2" applyFont="1" applyFill="1" applyBorder="1" applyAlignment="1">
      <alignment horizontal="left" vertical="center" wrapText="1"/>
    </xf>
    <xf numFmtId="3" fontId="22" fillId="3" borderId="18" xfId="0" applyNumberFormat="1" applyFont="1" applyFill="1" applyBorder="1"/>
    <xf numFmtId="3" fontId="22" fillId="3" borderId="17" xfId="0" applyNumberFormat="1" applyFont="1" applyFill="1" applyBorder="1"/>
    <xf numFmtId="0" fontId="29" fillId="0" borderId="0" xfId="0" applyFont="1" applyAlignment="1">
      <alignment vertical="center"/>
    </xf>
    <xf numFmtId="0" fontId="29" fillId="0" borderId="47" xfId="0" applyFont="1" applyBorder="1" applyAlignment="1">
      <alignment vertical="center"/>
    </xf>
    <xf numFmtId="0" fontId="29" fillId="0" borderId="51" xfId="0" applyFont="1" applyBorder="1" applyAlignment="1">
      <alignment vertical="center"/>
    </xf>
    <xf numFmtId="0" fontId="22" fillId="0" borderId="2" xfId="0" applyFont="1" applyBorder="1" applyAlignment="1">
      <alignment horizontal="center" vertical="center" wrapText="1"/>
    </xf>
    <xf numFmtId="0" fontId="32" fillId="0" borderId="57" xfId="0" applyFont="1" applyBorder="1" applyAlignment="1">
      <alignment horizontal="center"/>
    </xf>
    <xf numFmtId="0" fontId="33" fillId="0" borderId="58" xfId="0" applyFont="1" applyBorder="1" applyAlignment="1">
      <alignment horizontal="center"/>
    </xf>
    <xf numFmtId="0" fontId="33" fillId="0" borderId="58" xfId="0" applyFont="1" applyBorder="1" applyAlignment="1">
      <alignment horizontal="center" wrapText="1"/>
    </xf>
    <xf numFmtId="0" fontId="33" fillId="0" borderId="59" xfId="0" applyFont="1" applyBorder="1" applyAlignment="1">
      <alignment horizontal="center" wrapText="1"/>
    </xf>
    <xf numFmtId="0" fontId="33" fillId="0" borderId="60" xfId="0" applyFont="1" applyBorder="1" applyAlignment="1">
      <alignment horizontal="center" vertical="center"/>
    </xf>
    <xf numFmtId="0" fontId="33" fillId="0" borderId="59" xfId="0" applyFont="1" applyBorder="1" applyAlignment="1">
      <alignment horizontal="center" vertical="center"/>
    </xf>
    <xf numFmtId="0" fontId="33" fillId="0" borderId="58" xfId="0" applyFont="1" applyBorder="1" applyAlignment="1">
      <alignment horizontal="center" vertical="center"/>
    </xf>
    <xf numFmtId="0" fontId="34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2" fillId="0" borderId="61" xfId="0" applyFont="1" applyBorder="1"/>
    <xf numFmtId="0" fontId="32" fillId="0" borderId="1" xfId="0" applyFont="1" applyBorder="1"/>
    <xf numFmtId="3" fontId="35" fillId="0" borderId="1" xfId="0" applyNumberFormat="1" applyFont="1" applyBorder="1"/>
    <xf numFmtId="3" fontId="36" fillId="0" borderId="2" xfId="0" applyNumberFormat="1" applyFont="1" applyBorder="1"/>
    <xf numFmtId="0" fontId="0" fillId="0" borderId="62" xfId="0" applyBorder="1"/>
    <xf numFmtId="3" fontId="0" fillId="0" borderId="4" xfId="0" applyNumberFormat="1" applyBorder="1"/>
    <xf numFmtId="0" fontId="0" fillId="0" borderId="4" xfId="0" applyBorder="1"/>
    <xf numFmtId="3" fontId="0" fillId="0" borderId="63" xfId="0" applyNumberFormat="1" applyBorder="1"/>
    <xf numFmtId="0" fontId="37" fillId="3" borderId="3" xfId="0" applyFont="1" applyFill="1" applyBorder="1" applyAlignment="1">
      <alignment horizontal="center"/>
    </xf>
    <xf numFmtId="0" fontId="0" fillId="0" borderId="64" xfId="0" applyBorder="1"/>
    <xf numFmtId="0" fontId="0" fillId="0" borderId="1" xfId="0" applyBorder="1"/>
    <xf numFmtId="0" fontId="32" fillId="0" borderId="25" xfId="0" applyFont="1" applyBorder="1"/>
    <xf numFmtId="0" fontId="36" fillId="0" borderId="0" xfId="0" applyFont="1"/>
    <xf numFmtId="0" fontId="30" fillId="4" borderId="65" xfId="0" applyFont="1" applyFill="1" applyBorder="1"/>
    <xf numFmtId="3" fontId="36" fillId="0" borderId="66" xfId="0" applyNumberFormat="1" applyFont="1" applyBorder="1" applyAlignment="1">
      <alignment horizontal="right"/>
    </xf>
    <xf numFmtId="3" fontId="38" fillId="0" borderId="35" xfId="0" applyNumberFormat="1" applyFont="1" applyBorder="1"/>
    <xf numFmtId="167" fontId="36" fillId="0" borderId="62" xfId="0" applyNumberFormat="1" applyFont="1" applyBorder="1"/>
    <xf numFmtId="3" fontId="36" fillId="0" borderId="4" xfId="0" applyNumberFormat="1" applyFont="1" applyBorder="1"/>
    <xf numFmtId="167" fontId="36" fillId="0" borderId="4" xfId="0" applyNumberFormat="1" applyFont="1" applyBorder="1"/>
    <xf numFmtId="3" fontId="36" fillId="0" borderId="63" xfId="0" applyNumberFormat="1" applyFont="1" applyBorder="1"/>
    <xf numFmtId="3" fontId="39" fillId="0" borderId="3" xfId="0" applyNumberFormat="1" applyFont="1" applyBorder="1" applyAlignment="1">
      <alignment horizontal="center"/>
    </xf>
    <xf numFmtId="0" fontId="25" fillId="0" borderId="0" xfId="0" applyFont="1" applyAlignment="1">
      <alignment horizontal="center" vertical="top"/>
    </xf>
    <xf numFmtId="0" fontId="22" fillId="0" borderId="0" xfId="0" applyFont="1"/>
    <xf numFmtId="0" fontId="26" fillId="0" borderId="6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/>
    </xf>
    <xf numFmtId="3" fontId="26" fillId="0" borderId="6" xfId="0" applyNumberFormat="1" applyFont="1" applyBorder="1"/>
    <xf numFmtId="0" fontId="26" fillId="0" borderId="7" xfId="0" applyFont="1" applyBorder="1" applyAlignment="1">
      <alignment horizontal="center"/>
    </xf>
    <xf numFmtId="9" fontId="26" fillId="0" borderId="7" xfId="8" applyFont="1" applyBorder="1"/>
    <xf numFmtId="0" fontId="26" fillId="0" borderId="67" xfId="0" applyFont="1" applyBorder="1"/>
    <xf numFmtId="0" fontId="26" fillId="0" borderId="6" xfId="0" applyFont="1" applyBorder="1"/>
    <xf numFmtId="166" fontId="26" fillId="0" borderId="6" xfId="8" applyNumberFormat="1" applyFont="1" applyBorder="1"/>
    <xf numFmtId="0" fontId="26" fillId="0" borderId="7" xfId="0" applyFont="1" applyBorder="1"/>
    <xf numFmtId="0" fontId="26" fillId="0" borderId="7" xfId="0" applyFont="1" applyBorder="1" applyAlignment="1">
      <alignment horizontal="center" vertical="center"/>
    </xf>
    <xf numFmtId="0" fontId="26" fillId="0" borderId="0" xfId="0" applyFont="1" applyFill="1" applyBorder="1"/>
    <xf numFmtId="0" fontId="25" fillId="0" borderId="0" xfId="0" applyFont="1"/>
    <xf numFmtId="0" fontId="25" fillId="0" borderId="26" xfId="0" applyFont="1" applyBorder="1" applyAlignment="1">
      <alignment horizontal="center" vertical="top"/>
    </xf>
    <xf numFmtId="0" fontId="25" fillId="0" borderId="69" xfId="0" applyFont="1" applyBorder="1" applyAlignment="1">
      <alignment horizontal="center" vertical="top"/>
    </xf>
    <xf numFmtId="0" fontId="25" fillId="0" borderId="70" xfId="0" applyFont="1" applyBorder="1" applyAlignment="1">
      <alignment horizontal="center" vertical="top"/>
    </xf>
    <xf numFmtId="0" fontId="25" fillId="0" borderId="71" xfId="0" applyFont="1" applyBorder="1" applyAlignment="1">
      <alignment horizontal="center" vertical="top"/>
    </xf>
    <xf numFmtId="0" fontId="22" fillId="0" borderId="72" xfId="0" applyFont="1" applyBorder="1"/>
    <xf numFmtId="0" fontId="22" fillId="0" borderId="34" xfId="0" applyFont="1" applyBorder="1"/>
    <xf numFmtId="3" fontId="22" fillId="0" borderId="33" xfId="0" applyNumberFormat="1" applyFont="1" applyBorder="1"/>
    <xf numFmtId="3" fontId="0" fillId="0" borderId="33" xfId="0" applyNumberFormat="1" applyBorder="1"/>
    <xf numFmtId="9" fontId="0" fillId="0" borderId="43" xfId="8" applyFont="1" applyBorder="1"/>
    <xf numFmtId="3" fontId="0" fillId="0" borderId="42" xfId="0" applyNumberFormat="1" applyBorder="1"/>
    <xf numFmtId="0" fontId="0" fillId="0" borderId="73" xfId="0" applyBorder="1"/>
    <xf numFmtId="0" fontId="0" fillId="0" borderId="74" xfId="0" applyBorder="1"/>
    <xf numFmtId="0" fontId="0" fillId="0" borderId="75" xfId="0" applyBorder="1"/>
    <xf numFmtId="0" fontId="0" fillId="0" borderId="26" xfId="0" applyBorder="1"/>
    <xf numFmtId="3" fontId="0" fillId="0" borderId="68" xfId="0" applyNumberFormat="1" applyBorder="1"/>
    <xf numFmtId="0" fontId="0" fillId="0" borderId="2" xfId="0" applyBorder="1"/>
    <xf numFmtId="0" fontId="25" fillId="0" borderId="40" xfId="0" applyFont="1" applyBorder="1"/>
    <xf numFmtId="3" fontId="25" fillId="0" borderId="3" xfId="0" applyNumberFormat="1" applyFont="1" applyBorder="1"/>
    <xf numFmtId="0" fontId="41" fillId="0" borderId="0" xfId="0" applyFont="1" applyBorder="1"/>
    <xf numFmtId="0" fontId="26" fillId="0" borderId="17" xfId="0" applyFont="1" applyBorder="1"/>
    <xf numFmtId="0" fontId="22" fillId="0" borderId="12" xfId="0" applyFont="1" applyBorder="1" applyAlignment="1">
      <alignment horizontal="center" vertical="center" wrapText="1"/>
    </xf>
    <xf numFmtId="0" fontId="22" fillId="0" borderId="7" xfId="0" applyFont="1" applyBorder="1" applyAlignment="1">
      <alignment horizontal="center" vertical="center" wrapText="1"/>
    </xf>
    <xf numFmtId="0" fontId="22" fillId="0" borderId="7" xfId="0" applyFont="1" applyBorder="1" applyAlignment="1">
      <alignment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77" xfId="0" applyFont="1" applyBorder="1" applyAlignment="1">
      <alignment horizontal="center" vertical="center"/>
    </xf>
    <xf numFmtId="0" fontId="2" fillId="0" borderId="1" xfId="3" applyFont="1" applyFill="1" applyBorder="1" applyAlignment="1">
      <alignment horizontal="left" vertical="center" wrapText="1"/>
    </xf>
    <xf numFmtId="0" fontId="42" fillId="0" borderId="23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42" fillId="0" borderId="0" xfId="0" applyFont="1" applyBorder="1"/>
    <xf numFmtId="0" fontId="42" fillId="0" borderId="22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4" fontId="48" fillId="0" borderId="0" xfId="0" applyNumberFormat="1" applyFont="1" applyFill="1" applyBorder="1" applyAlignment="1">
      <alignment horizontal="right" vertical="top" shrinkToFit="1"/>
    </xf>
    <xf numFmtId="4" fontId="49" fillId="0" borderId="0" xfId="0" applyNumberFormat="1" applyFont="1" applyFill="1" applyBorder="1" applyAlignment="1">
      <alignment horizontal="right" vertical="top" shrinkToFit="1"/>
    </xf>
    <xf numFmtId="0" fontId="0" fillId="0" borderId="78" xfId="0" applyFill="1" applyBorder="1" applyAlignment="1">
      <alignment horizontal="left" wrapText="1"/>
    </xf>
    <xf numFmtId="2" fontId="49" fillId="0" borderId="78" xfId="0" applyNumberFormat="1" applyFont="1" applyFill="1" applyBorder="1" applyAlignment="1">
      <alignment horizontal="right" vertical="top" shrinkToFit="1"/>
    </xf>
    <xf numFmtId="0" fontId="8" fillId="0" borderId="79" xfId="0" applyFont="1" applyFill="1" applyBorder="1" applyAlignment="1">
      <alignment horizontal="left" vertical="top" wrapText="1"/>
    </xf>
    <xf numFmtId="0" fontId="8" fillId="0" borderId="79" xfId="0" applyFont="1" applyFill="1" applyBorder="1" applyAlignment="1">
      <alignment horizontal="center" vertical="top" wrapText="1"/>
    </xf>
    <xf numFmtId="0" fontId="8" fillId="0" borderId="79" xfId="0" applyFont="1" applyFill="1" applyBorder="1" applyAlignment="1">
      <alignment horizontal="center" vertical="center" wrapText="1"/>
    </xf>
    <xf numFmtId="0" fontId="8" fillId="0" borderId="79" xfId="0" applyFont="1" applyFill="1" applyBorder="1" applyAlignment="1">
      <alignment horizontal="left" vertical="top" wrapText="1" indent="2"/>
    </xf>
    <xf numFmtId="0" fontId="20" fillId="0" borderId="79" xfId="0" applyFont="1" applyFill="1" applyBorder="1" applyAlignment="1">
      <alignment horizontal="center" vertical="top" wrapText="1"/>
    </xf>
    <xf numFmtId="1" fontId="50" fillId="0" borderId="79" xfId="0" applyNumberFormat="1" applyFont="1" applyFill="1" applyBorder="1" applyAlignment="1">
      <alignment horizontal="center" vertical="top" shrinkToFit="1"/>
    </xf>
    <xf numFmtId="1" fontId="51" fillId="0" borderId="80" xfId="0" applyNumberFormat="1" applyFont="1" applyFill="1" applyBorder="1" applyAlignment="1">
      <alignment horizontal="right" vertical="center" shrinkToFit="1"/>
    </xf>
    <xf numFmtId="0" fontId="8" fillId="0" borderId="80" xfId="0" applyFont="1" applyFill="1" applyBorder="1" applyAlignment="1">
      <alignment horizontal="left" vertical="center" wrapText="1"/>
    </xf>
    <xf numFmtId="0" fontId="0" fillId="0" borderId="80" xfId="0" applyFill="1" applyBorder="1" applyAlignment="1">
      <alignment horizontal="left" vertical="center" wrapText="1"/>
    </xf>
    <xf numFmtId="1" fontId="49" fillId="0" borderId="79" xfId="0" applyNumberFormat="1" applyFont="1" applyFill="1" applyBorder="1" applyAlignment="1">
      <alignment horizontal="center" vertical="center" shrinkToFit="1"/>
    </xf>
    <xf numFmtId="0" fontId="2" fillId="0" borderId="79" xfId="0" applyFont="1" applyFill="1" applyBorder="1" applyAlignment="1">
      <alignment horizontal="left" vertical="center" wrapText="1"/>
    </xf>
    <xf numFmtId="2" fontId="49" fillId="0" borderId="79" xfId="0" applyNumberFormat="1" applyFont="1" applyFill="1" applyBorder="1" applyAlignment="1">
      <alignment horizontal="right" vertical="center" shrinkToFit="1"/>
    </xf>
    <xf numFmtId="4" fontId="49" fillId="0" borderId="79" xfId="0" applyNumberFormat="1" applyFont="1" applyFill="1" applyBorder="1" applyAlignment="1">
      <alignment horizontal="right" vertical="center" shrinkToFit="1"/>
    </xf>
    <xf numFmtId="0" fontId="19" fillId="0" borderId="79" xfId="0" applyFont="1" applyFill="1" applyBorder="1" applyAlignment="1">
      <alignment horizontal="left" vertical="center" wrapText="1"/>
    </xf>
    <xf numFmtId="0" fontId="0" fillId="0" borderId="81" xfId="0" applyFill="1" applyBorder="1" applyAlignment="1">
      <alignment horizontal="left" wrapText="1"/>
    </xf>
    <xf numFmtId="4" fontId="51" fillId="0" borderId="81" xfId="0" applyNumberFormat="1" applyFont="1" applyFill="1" applyBorder="1" applyAlignment="1">
      <alignment horizontal="right" vertical="top" shrinkToFit="1"/>
    </xf>
    <xf numFmtId="1" fontId="51" fillId="0" borderId="78" xfId="0" applyNumberFormat="1" applyFont="1" applyFill="1" applyBorder="1" applyAlignment="1">
      <alignment horizontal="right" vertical="top" shrinkToFit="1"/>
    </xf>
    <xf numFmtId="0" fontId="8" fillId="0" borderId="78" xfId="0" applyFont="1" applyFill="1" applyBorder="1" applyAlignment="1">
      <alignment horizontal="left" vertical="top" wrapText="1"/>
    </xf>
    <xf numFmtId="1" fontId="49" fillId="0" borderId="79" xfId="0" applyNumberFormat="1" applyFont="1" applyFill="1" applyBorder="1" applyAlignment="1">
      <alignment horizontal="center" vertical="top" shrinkToFit="1"/>
    </xf>
    <xf numFmtId="0" fontId="2" fillId="0" borderId="79" xfId="0" applyFont="1" applyFill="1" applyBorder="1" applyAlignment="1">
      <alignment horizontal="left" vertical="top" wrapText="1"/>
    </xf>
    <xf numFmtId="2" fontId="49" fillId="0" borderId="79" xfId="0" applyNumberFormat="1" applyFont="1" applyFill="1" applyBorder="1" applyAlignment="1">
      <alignment horizontal="right" vertical="top" shrinkToFit="1"/>
    </xf>
    <xf numFmtId="4" fontId="49" fillId="0" borderId="79" xfId="0" applyNumberFormat="1" applyFont="1" applyFill="1" applyBorder="1" applyAlignment="1">
      <alignment horizontal="right" vertical="top" shrinkToFit="1"/>
    </xf>
    <xf numFmtId="4" fontId="51" fillId="0" borderId="0" xfId="0" applyNumberFormat="1" applyFont="1" applyFill="1" applyBorder="1" applyAlignment="1">
      <alignment horizontal="right" vertical="top" shrinkToFit="1"/>
    </xf>
    <xf numFmtId="9" fontId="49" fillId="0" borderId="0" xfId="0" applyNumberFormat="1" applyFont="1" applyFill="1" applyBorder="1" applyAlignment="1">
      <alignment horizontal="right" vertical="top" indent="2" shrinkToFit="1"/>
    </xf>
    <xf numFmtId="2" fontId="49" fillId="0" borderId="0" xfId="0" applyNumberFormat="1" applyFont="1" applyFill="1" applyBorder="1" applyAlignment="1">
      <alignment horizontal="right" vertical="top" shrinkToFit="1"/>
    </xf>
    <xf numFmtId="0" fontId="52" fillId="0" borderId="0" xfId="0" applyFont="1"/>
    <xf numFmtId="0" fontId="0" fillId="0" borderId="4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6" xfId="0" applyBorder="1" applyAlignment="1">
      <alignment horizontal="center"/>
    </xf>
    <xf numFmtId="0" fontId="22" fillId="0" borderId="44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46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4" xfId="0" applyBorder="1" applyAlignment="1">
      <alignment horizontal="center"/>
    </xf>
    <xf numFmtId="0" fontId="22" fillId="0" borderId="1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2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3" borderId="1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8" fillId="0" borderId="1" xfId="2" applyFont="1" applyFill="1" applyBorder="1" applyAlignment="1">
      <alignment horizontal="right" vertical="center" wrapText="1"/>
    </xf>
    <xf numFmtId="0" fontId="7" fillId="0" borderId="0" xfId="2" applyFont="1" applyFill="1" applyAlignment="1">
      <alignment horizontal="center" vertical="center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left" vertical="center" wrapText="1"/>
    </xf>
    <xf numFmtId="0" fontId="8" fillId="0" borderId="25" xfId="3" applyFont="1" applyFill="1" applyBorder="1" applyAlignment="1">
      <alignment horizontal="center" vertical="center" wrapText="1"/>
    </xf>
    <xf numFmtId="0" fontId="8" fillId="0" borderId="4" xfId="3" applyFont="1" applyFill="1" applyBorder="1" applyAlignment="1">
      <alignment horizontal="center" vertical="center" wrapText="1"/>
    </xf>
    <xf numFmtId="0" fontId="8" fillId="0" borderId="25" xfId="2" applyFont="1" applyFill="1" applyBorder="1" applyAlignment="1">
      <alignment horizontal="center" vertical="center" wrapText="1"/>
    </xf>
    <xf numFmtId="0" fontId="8" fillId="0" borderId="4" xfId="2" applyFont="1" applyFill="1" applyBorder="1" applyAlignment="1">
      <alignment horizontal="center" vertical="center" wrapText="1"/>
    </xf>
    <xf numFmtId="4" fontId="8" fillId="2" borderId="25" xfId="1" applyNumberFormat="1" applyFont="1" applyFill="1" applyBorder="1" applyAlignment="1">
      <alignment horizontal="center" vertical="center" wrapText="1"/>
    </xf>
    <xf numFmtId="4" fontId="8" fillId="2" borderId="4" xfId="1" applyNumberFormat="1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horizontal="left" vertical="center" wrapText="1"/>
    </xf>
    <xf numFmtId="0" fontId="8" fillId="2" borderId="1" xfId="2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3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right" vertical="center" wrapText="1"/>
    </xf>
    <xf numFmtId="0" fontId="40" fillId="0" borderId="5" xfId="0" applyFont="1" applyBorder="1" applyAlignment="1">
      <alignment horizontal="center"/>
    </xf>
    <xf numFmtId="0" fontId="40" fillId="0" borderId="5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0" fillId="0" borderId="48" xfId="0" applyFont="1" applyBorder="1" applyAlignment="1">
      <alignment horizontal="center"/>
    </xf>
    <xf numFmtId="0" fontId="30" fillId="0" borderId="49" xfId="0" applyFont="1" applyBorder="1" applyAlignment="1">
      <alignment horizontal="center"/>
    </xf>
    <xf numFmtId="0" fontId="30" fillId="0" borderId="50" xfId="0" applyFont="1" applyBorder="1" applyAlignment="1">
      <alignment horizontal="center"/>
    </xf>
    <xf numFmtId="0" fontId="31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31" fillId="0" borderId="54" xfId="0" applyFont="1" applyBorder="1" applyAlignment="1">
      <alignment horizontal="center"/>
    </xf>
    <xf numFmtId="0" fontId="0" fillId="0" borderId="55" xfId="0" applyBorder="1" applyAlignment="1">
      <alignment horizontal="center"/>
    </xf>
    <xf numFmtId="0" fontId="31" fillId="0" borderId="53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8" fillId="0" borderId="8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center" vertical="top" wrapText="1"/>
    </xf>
    <xf numFmtId="0" fontId="47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 wrapText="1" indent="8"/>
    </xf>
    <xf numFmtId="0" fontId="19" fillId="0" borderId="78" xfId="0" applyFont="1" applyFill="1" applyBorder="1" applyAlignment="1">
      <alignment horizontal="left" vertical="top" wrapText="1"/>
    </xf>
    <xf numFmtId="0" fontId="2" fillId="0" borderId="78" xfId="0" applyFont="1" applyFill="1" applyBorder="1" applyAlignment="1">
      <alignment horizontal="left" vertical="top" wrapText="1"/>
    </xf>
    <xf numFmtId="0" fontId="2" fillId="0" borderId="78" xfId="0" applyFont="1" applyFill="1" applyBorder="1" applyAlignment="1">
      <alignment horizontal="left" vertical="top" wrapText="1" indent="5"/>
    </xf>
    <xf numFmtId="0" fontId="2" fillId="0" borderId="0" xfId="0" applyFont="1" applyFill="1" applyBorder="1" applyAlignment="1">
      <alignment horizontal="left" wrapText="1"/>
    </xf>
  </cellXfs>
  <cellStyles count="9">
    <cellStyle name="Excel Built-in Normal" xfId="3"/>
    <cellStyle name="Обычный" xfId="0" builtinId="0"/>
    <cellStyle name="Обычный 2" xfId="2"/>
    <cellStyle name="Обычный 2 2 21" xfId="5"/>
    <cellStyle name="Обычный 6" xfId="6"/>
    <cellStyle name="Процентный" xfId="8" builtinId="5"/>
    <cellStyle name="Финансовый" xfId="1" builtinId="3"/>
    <cellStyle name="Финансовый 3" xfId="7"/>
    <cellStyle name="Финансовый 9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DSSPDISK\Luiz%20Felipe\RIO%202016\Templates%20Atualizados\Planilha%20atualizadas\Master_SchedulesWorking_PC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\DSSPDISK\Users\i.kireeva\AppData\Local\Microsoft\Windows\Temporary%20Internet%20Files\Content.Outlook\VBN2KP1F\Exchange\&#1060;&#1080;&#1085;&#1072;&#1085;&#1089;&#1086;&#1074;&#1099;&#1081;%20&#1076;&#1077;&#1087;&#1072;&#1088;&#1090;&#1072;&#1084;&#1077;&#1085;&#1090;\&#1047;&#1072;&#1082;&#1088;&#1099;&#1090;&#1072;&#1103;\&#1041;&#1102;&#1076;&#1078;&#1077;&#1090;%20V3\&#1041;&#1083;&#1086;&#1082;%203\45%20TEM\&#1055;&#1086;&#1083;&#1091;&#1095;&#1077;&#1085;&#1086;%20&#1086;&#1090;%20&#1082;&#1083;&#1080;&#1077;&#1085;&#1090;&#1072;\&#1041;&#1070;&#1044;&#1046;&#1045;&#1058;_2_&#1074;&#1077;&#1088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SSERVICEDAY"/>
      <sheetName val="BUSWORKPACKAGEDAY"/>
      <sheetName val="BUSTYPEDAY"/>
      <sheetName val="input"/>
      <sheetName val="Variables"/>
      <sheetName val="Cost $ Fu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Блок-ФНД"/>
      <sheetName val="СводТаб_Блок ФНД"/>
      <sheetName val="СводТаб_ФНД"/>
      <sheetName val="ФНД 4"/>
      <sheetName val="ФНД 11"/>
      <sheetName val="ФНД 14"/>
      <sheetName val="ФНД 17"/>
      <sheetName val="ФНД 20"/>
      <sheetName val="ФНД 27"/>
      <sheetName val="ФНД 42"/>
      <sheetName val="ФНД 43"/>
      <sheetName val="ФНД 45"/>
      <sheetName val="ФНД 48"/>
      <sheetName val="СводТаб_ФНД VIK"/>
      <sheetName val="ФНД VIK 4"/>
      <sheetName val="ФНД VIK 11"/>
      <sheetName val="ФНД VIK 14"/>
      <sheetName val="ФНД VIK 17"/>
      <sheetName val="ФНД VIK 20"/>
      <sheetName val="ФНД VIK 27"/>
      <sheetName val="ФНД VIK 42"/>
      <sheetName val="ФНД VIK 43"/>
      <sheetName val="ФНД VIK 45"/>
      <sheetName val="ФНД VIK 48"/>
      <sheetName val="База+"/>
      <sheetName val="списки"/>
      <sheetName val="45_Расчет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2">
          <cell r="A2" t="str">
            <v xml:space="preserve">01. Размещение </v>
          </cell>
        </row>
        <row r="7">
          <cell r="E7" t="str">
            <v>МИНСПОРТТУРИЗМ</v>
          </cell>
        </row>
        <row r="8">
          <cell r="E8" t="str">
            <v>МИНЗДРАВСОЦРАЗВИТИЯ</v>
          </cell>
        </row>
        <row r="9">
          <cell r="E9" t="str">
            <v>МИНКОМСВЯЗИ</v>
          </cell>
        </row>
        <row r="10">
          <cell r="E10" t="str">
            <v>МИНТРАНС</v>
          </cell>
        </row>
        <row r="11">
          <cell r="E11" t="str">
            <v>МИНКУЛЬТУРЫ</v>
          </cell>
        </row>
      </sheetData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"/>
  <sheetViews>
    <sheetView zoomScale="115" zoomScaleNormal="115" workbookViewId="0">
      <selection activeCell="D25" sqref="D25"/>
    </sheetView>
  </sheetViews>
  <sheetFormatPr defaultRowHeight="15" x14ac:dyDescent="0.25"/>
  <cols>
    <col min="1" max="1" width="2.140625" customWidth="1"/>
    <col min="2" max="2" width="6.42578125" customWidth="1"/>
    <col min="3" max="3" width="35.5703125" customWidth="1"/>
    <col min="4" max="4" width="7.7109375" customWidth="1"/>
    <col min="5" max="5" width="9" customWidth="1"/>
    <col min="6" max="6" width="7.85546875" customWidth="1"/>
    <col min="7" max="7" width="6.85546875" customWidth="1"/>
    <col min="8" max="8" width="8.140625" customWidth="1"/>
    <col min="9" max="9" width="2.140625" customWidth="1"/>
    <col min="10" max="10" width="6.140625" customWidth="1"/>
    <col min="11" max="11" width="6.85546875" customWidth="1"/>
    <col min="12" max="12" width="7.5703125" customWidth="1"/>
    <col min="13" max="13" width="6.140625" customWidth="1"/>
    <col min="14" max="14" width="5" customWidth="1"/>
    <col min="15" max="18" width="9.140625" customWidth="1"/>
  </cols>
  <sheetData>
    <row r="1" spans="2:18" ht="18" x14ac:dyDescent="0.25">
      <c r="B1" s="105"/>
      <c r="C1" s="105"/>
      <c r="D1" s="229" t="s">
        <v>330</v>
      </c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pans="2:18" ht="16.5" thickBot="1" x14ac:dyDescent="0.3">
      <c r="B2" s="114"/>
      <c r="C2" s="114"/>
      <c r="D2" s="114"/>
      <c r="E2" s="114"/>
      <c r="F2" s="230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</row>
    <row r="3" spans="2:18" ht="15.75" x14ac:dyDescent="0.25">
      <c r="B3" s="103"/>
      <c r="C3" s="104" t="s">
        <v>148</v>
      </c>
      <c r="D3" s="105"/>
      <c r="E3" s="105"/>
      <c r="F3" s="105"/>
      <c r="G3" s="105"/>
      <c r="H3" s="106"/>
      <c r="J3" s="103"/>
      <c r="K3" s="119" t="s">
        <v>149</v>
      </c>
      <c r="L3" s="105"/>
      <c r="M3" s="105"/>
      <c r="N3" s="105"/>
      <c r="O3" s="105"/>
      <c r="P3" s="105"/>
      <c r="Q3" s="105"/>
      <c r="R3" s="106"/>
    </row>
    <row r="4" spans="2:18" ht="15" customHeight="1" x14ac:dyDescent="0.25">
      <c r="B4" s="275" t="s">
        <v>86</v>
      </c>
      <c r="C4" s="286" t="s">
        <v>85</v>
      </c>
      <c r="D4" s="277" t="s">
        <v>67</v>
      </c>
      <c r="E4" s="277" t="s">
        <v>75</v>
      </c>
      <c r="F4" s="277" t="s">
        <v>68</v>
      </c>
      <c r="G4" s="277" t="s">
        <v>69</v>
      </c>
      <c r="H4" s="288" t="s">
        <v>77</v>
      </c>
      <c r="I4" s="116"/>
      <c r="J4" s="282" t="s">
        <v>150</v>
      </c>
      <c r="K4" s="283"/>
      <c r="L4" s="284"/>
      <c r="M4" s="285" t="s">
        <v>151</v>
      </c>
      <c r="N4" s="284"/>
      <c r="O4" s="279" t="s">
        <v>220</v>
      </c>
      <c r="P4" s="280"/>
      <c r="Q4" s="279" t="s">
        <v>221</v>
      </c>
      <c r="R4" s="281" t="s">
        <v>82</v>
      </c>
    </row>
    <row r="5" spans="2:18" ht="42.75" customHeight="1" x14ac:dyDescent="0.25">
      <c r="B5" s="276"/>
      <c r="C5" s="287"/>
      <c r="D5" s="278"/>
      <c r="E5" s="278"/>
      <c r="F5" s="278"/>
      <c r="G5" s="278"/>
      <c r="H5" s="289"/>
      <c r="I5" s="117"/>
      <c r="J5" s="231" t="s">
        <v>88</v>
      </c>
      <c r="K5" s="232" t="s">
        <v>70</v>
      </c>
      <c r="L5" s="232" t="s">
        <v>84</v>
      </c>
      <c r="M5" s="232" t="s">
        <v>70</v>
      </c>
      <c r="N5" s="233" t="s">
        <v>87</v>
      </c>
      <c r="O5" s="234" t="s">
        <v>81</v>
      </c>
      <c r="P5" s="234" t="s">
        <v>82</v>
      </c>
      <c r="Q5" s="234" t="s">
        <v>81</v>
      </c>
      <c r="R5" s="235" t="s">
        <v>82</v>
      </c>
    </row>
    <row r="6" spans="2:18" ht="21" customHeight="1" x14ac:dyDescent="0.25">
      <c r="B6" s="124"/>
      <c r="C6" s="125"/>
      <c r="D6" s="237">
        <v>1</v>
      </c>
      <c r="E6" s="237">
        <v>2</v>
      </c>
      <c r="F6" s="237" t="s">
        <v>242</v>
      </c>
      <c r="G6" s="237">
        <v>4</v>
      </c>
      <c r="H6" s="238" t="s">
        <v>243</v>
      </c>
      <c r="I6" s="239"/>
      <c r="J6" s="240">
        <v>6</v>
      </c>
      <c r="K6" s="237">
        <v>7</v>
      </c>
      <c r="L6" s="237">
        <v>8</v>
      </c>
      <c r="M6" s="237">
        <v>9</v>
      </c>
      <c r="N6" s="237">
        <v>10</v>
      </c>
      <c r="O6" s="237" t="s">
        <v>244</v>
      </c>
      <c r="P6" s="237" t="s">
        <v>246</v>
      </c>
      <c r="Q6" s="237" t="s">
        <v>245</v>
      </c>
      <c r="R6" s="237" t="s">
        <v>247</v>
      </c>
    </row>
    <row r="7" spans="2:18" x14ac:dyDescent="0.25">
      <c r="B7" s="107">
        <v>1</v>
      </c>
      <c r="C7" s="88" t="s">
        <v>58</v>
      </c>
      <c r="D7" s="89">
        <v>4</v>
      </c>
      <c r="E7" s="90">
        <v>9</v>
      </c>
      <c r="F7" s="88">
        <f>D7*E7</f>
        <v>36</v>
      </c>
      <c r="G7" s="90">
        <v>250</v>
      </c>
      <c r="H7" s="108">
        <f>F7*G7</f>
        <v>9000</v>
      </c>
      <c r="I7" s="116"/>
      <c r="J7" s="120">
        <v>250</v>
      </c>
      <c r="K7" s="90">
        <v>100</v>
      </c>
      <c r="L7" s="92">
        <v>0.6</v>
      </c>
      <c r="M7" s="89">
        <v>90</v>
      </c>
      <c r="N7" s="89">
        <v>300</v>
      </c>
      <c r="O7" s="91">
        <f>J7*K7</f>
        <v>25000</v>
      </c>
      <c r="P7" s="91">
        <f t="shared" ref="P7:P21" si="0">J7/(1+L7)*K7</f>
        <v>15625</v>
      </c>
      <c r="Q7" s="91">
        <f>N7*M7</f>
        <v>27000</v>
      </c>
      <c r="R7" s="108">
        <f t="shared" ref="R7:R21" si="1">N7/(1+L7)*M7</f>
        <v>16875</v>
      </c>
    </row>
    <row r="8" spans="2:18" x14ac:dyDescent="0.25">
      <c r="B8" s="109">
        <v>2</v>
      </c>
      <c r="C8" s="93" t="s">
        <v>59</v>
      </c>
      <c r="D8" s="94">
        <v>4</v>
      </c>
      <c r="E8" s="95">
        <v>9</v>
      </c>
      <c r="F8" s="93">
        <f t="shared" ref="F8:F21" si="2">D8*E8</f>
        <v>36</v>
      </c>
      <c r="G8" s="95">
        <v>300</v>
      </c>
      <c r="H8" s="110">
        <f t="shared" ref="H8:H21" si="3">F8*G8</f>
        <v>10800</v>
      </c>
      <c r="I8" s="118"/>
      <c r="J8" s="121">
        <v>500</v>
      </c>
      <c r="K8" s="95">
        <v>40</v>
      </c>
      <c r="L8" s="97">
        <v>0.4</v>
      </c>
      <c r="M8" s="94"/>
      <c r="N8" s="94"/>
      <c r="O8" s="96">
        <f>J8*K8</f>
        <v>20000</v>
      </c>
      <c r="P8" s="96">
        <f t="shared" si="0"/>
        <v>14285.714285714286</v>
      </c>
      <c r="Q8" s="96">
        <f t="shared" ref="Q8:Q21" si="4">N8*M8</f>
        <v>0</v>
      </c>
      <c r="R8" s="110">
        <f t="shared" si="1"/>
        <v>0</v>
      </c>
    </row>
    <row r="9" spans="2:18" x14ac:dyDescent="0.25">
      <c r="B9" s="109">
        <v>3</v>
      </c>
      <c r="C9" s="93" t="s">
        <v>60</v>
      </c>
      <c r="D9" s="94">
        <v>1</v>
      </c>
      <c r="E9" s="95">
        <v>3</v>
      </c>
      <c r="F9" s="93">
        <f t="shared" si="2"/>
        <v>3</v>
      </c>
      <c r="G9" s="95">
        <v>250</v>
      </c>
      <c r="H9" s="110">
        <f t="shared" si="3"/>
        <v>750</v>
      </c>
      <c r="I9" s="118"/>
      <c r="J9" s="121">
        <v>150</v>
      </c>
      <c r="K9" s="95">
        <v>100</v>
      </c>
      <c r="L9" s="97">
        <v>1</v>
      </c>
      <c r="M9" s="94"/>
      <c r="N9" s="94"/>
      <c r="O9" s="96">
        <f t="shared" ref="O9:O21" si="5">J9*K9</f>
        <v>15000</v>
      </c>
      <c r="P9" s="96">
        <f t="shared" si="0"/>
        <v>7500</v>
      </c>
      <c r="Q9" s="96">
        <f t="shared" si="4"/>
        <v>0</v>
      </c>
      <c r="R9" s="110">
        <f t="shared" si="1"/>
        <v>0</v>
      </c>
    </row>
    <row r="10" spans="2:18" x14ac:dyDescent="0.25">
      <c r="B10" s="109">
        <v>4</v>
      </c>
      <c r="C10" s="93" t="s">
        <v>61</v>
      </c>
      <c r="D10" s="94">
        <v>1</v>
      </c>
      <c r="E10" s="95">
        <v>6</v>
      </c>
      <c r="F10" s="93">
        <f t="shared" si="2"/>
        <v>6</v>
      </c>
      <c r="G10" s="95">
        <v>400</v>
      </c>
      <c r="H10" s="110">
        <f t="shared" si="3"/>
        <v>2400</v>
      </c>
      <c r="I10" s="118"/>
      <c r="J10" s="121">
        <v>200</v>
      </c>
      <c r="K10" s="95">
        <v>20</v>
      </c>
      <c r="L10" s="97">
        <v>0.3</v>
      </c>
      <c r="M10" s="94"/>
      <c r="N10" s="94"/>
      <c r="O10" s="96">
        <f t="shared" si="5"/>
        <v>4000</v>
      </c>
      <c r="P10" s="96">
        <f t="shared" si="0"/>
        <v>3076.9230769230767</v>
      </c>
      <c r="Q10" s="96">
        <f t="shared" si="4"/>
        <v>0</v>
      </c>
      <c r="R10" s="110">
        <f t="shared" si="1"/>
        <v>0</v>
      </c>
    </row>
    <row r="11" spans="2:18" x14ac:dyDescent="0.25">
      <c r="B11" s="109">
        <v>5</v>
      </c>
      <c r="C11" s="93" t="s">
        <v>62</v>
      </c>
      <c r="D11" s="94">
        <v>1</v>
      </c>
      <c r="E11" s="95">
        <v>6</v>
      </c>
      <c r="F11" s="93">
        <f t="shared" si="2"/>
        <v>6</v>
      </c>
      <c r="G11" s="95">
        <v>500</v>
      </c>
      <c r="H11" s="110">
        <f t="shared" si="3"/>
        <v>3000</v>
      </c>
      <c r="I11" s="118"/>
      <c r="J11" s="121">
        <v>300</v>
      </c>
      <c r="K11" s="95">
        <v>15</v>
      </c>
      <c r="L11" s="97">
        <v>0.4</v>
      </c>
      <c r="M11" s="94">
        <v>20</v>
      </c>
      <c r="N11" s="94">
        <v>320</v>
      </c>
      <c r="O11" s="96">
        <f t="shared" si="5"/>
        <v>4500</v>
      </c>
      <c r="P11" s="96">
        <f t="shared" si="0"/>
        <v>3214.2857142857147</v>
      </c>
      <c r="Q11" s="96">
        <f t="shared" si="4"/>
        <v>6400</v>
      </c>
      <c r="R11" s="110">
        <f t="shared" si="1"/>
        <v>4571.4285714285716</v>
      </c>
    </row>
    <row r="12" spans="2:18" x14ac:dyDescent="0.25">
      <c r="B12" s="109">
        <v>6</v>
      </c>
      <c r="C12" s="93" t="s">
        <v>74</v>
      </c>
      <c r="D12" s="94">
        <v>2</v>
      </c>
      <c r="E12" s="95">
        <v>9</v>
      </c>
      <c r="F12" s="93">
        <f t="shared" si="2"/>
        <v>18</v>
      </c>
      <c r="G12" s="95">
        <v>300</v>
      </c>
      <c r="H12" s="110">
        <f t="shared" si="3"/>
        <v>5400</v>
      </c>
      <c r="I12" s="118"/>
      <c r="J12" s="121">
        <v>100</v>
      </c>
      <c r="K12" s="95">
        <v>70</v>
      </c>
      <c r="L12" s="97">
        <v>0.5</v>
      </c>
      <c r="M12" s="94"/>
      <c r="N12" s="94"/>
      <c r="O12" s="96">
        <f t="shared" si="5"/>
        <v>7000</v>
      </c>
      <c r="P12" s="96">
        <f t="shared" si="0"/>
        <v>4666.666666666667</v>
      </c>
      <c r="Q12" s="96">
        <f t="shared" si="4"/>
        <v>0</v>
      </c>
      <c r="R12" s="110">
        <f t="shared" si="1"/>
        <v>0</v>
      </c>
    </row>
    <row r="13" spans="2:18" x14ac:dyDescent="0.25">
      <c r="B13" s="109">
        <v>7</v>
      </c>
      <c r="C13" s="93" t="s">
        <v>63</v>
      </c>
      <c r="D13" s="94">
        <v>1</v>
      </c>
      <c r="E13" s="95">
        <v>15</v>
      </c>
      <c r="F13" s="93">
        <f t="shared" si="2"/>
        <v>15</v>
      </c>
      <c r="G13" s="95">
        <v>300</v>
      </c>
      <c r="H13" s="110">
        <f t="shared" si="3"/>
        <v>4500</v>
      </c>
      <c r="I13" s="118"/>
      <c r="J13" s="121">
        <v>160</v>
      </c>
      <c r="K13" s="95">
        <v>50</v>
      </c>
      <c r="L13" s="97">
        <v>0.4</v>
      </c>
      <c r="M13" s="94"/>
      <c r="N13" s="94"/>
      <c r="O13" s="96">
        <f t="shared" si="5"/>
        <v>8000</v>
      </c>
      <c r="P13" s="96">
        <f t="shared" si="0"/>
        <v>5714.2857142857147</v>
      </c>
      <c r="Q13" s="96">
        <f t="shared" si="4"/>
        <v>0</v>
      </c>
      <c r="R13" s="110">
        <f t="shared" si="1"/>
        <v>0</v>
      </c>
    </row>
    <row r="14" spans="2:18" x14ac:dyDescent="0.25">
      <c r="B14" s="109">
        <v>8</v>
      </c>
      <c r="C14" s="93" t="s">
        <v>64</v>
      </c>
      <c r="D14" s="94">
        <v>1</v>
      </c>
      <c r="E14" s="95">
        <v>4</v>
      </c>
      <c r="F14" s="93">
        <f t="shared" si="2"/>
        <v>4</v>
      </c>
      <c r="G14" s="95">
        <v>200</v>
      </c>
      <c r="H14" s="110">
        <f t="shared" si="3"/>
        <v>800</v>
      </c>
      <c r="I14" s="118"/>
      <c r="J14" s="121">
        <v>100</v>
      </c>
      <c r="K14" s="95">
        <v>30</v>
      </c>
      <c r="L14" s="97">
        <v>0.4</v>
      </c>
      <c r="M14" s="94"/>
      <c r="N14" s="94"/>
      <c r="O14" s="96">
        <f t="shared" si="5"/>
        <v>3000</v>
      </c>
      <c r="P14" s="96">
        <f t="shared" si="0"/>
        <v>2142.8571428571431</v>
      </c>
      <c r="Q14" s="96">
        <f t="shared" si="4"/>
        <v>0</v>
      </c>
      <c r="R14" s="110">
        <f t="shared" si="1"/>
        <v>0</v>
      </c>
    </row>
    <row r="15" spans="2:18" x14ac:dyDescent="0.25">
      <c r="B15" s="109">
        <v>9</v>
      </c>
      <c r="C15" s="93" t="s">
        <v>65</v>
      </c>
      <c r="D15" s="94">
        <v>2</v>
      </c>
      <c r="E15" s="95">
        <v>6</v>
      </c>
      <c r="F15" s="93">
        <f t="shared" si="2"/>
        <v>12</v>
      </c>
      <c r="G15" s="95">
        <v>250</v>
      </c>
      <c r="H15" s="110">
        <f t="shared" si="3"/>
        <v>3000</v>
      </c>
      <c r="I15" s="118"/>
      <c r="J15" s="121">
        <v>150</v>
      </c>
      <c r="K15" s="95">
        <v>25</v>
      </c>
      <c r="L15" s="97">
        <v>0.45</v>
      </c>
      <c r="M15" s="94">
        <v>150</v>
      </c>
      <c r="N15" s="94">
        <v>30</v>
      </c>
      <c r="O15" s="96">
        <f t="shared" si="5"/>
        <v>3750</v>
      </c>
      <c r="P15" s="96">
        <f t="shared" si="0"/>
        <v>2586.2068965517242</v>
      </c>
      <c r="Q15" s="96">
        <f t="shared" si="4"/>
        <v>4500</v>
      </c>
      <c r="R15" s="110">
        <f t="shared" si="1"/>
        <v>3103.4482758620688</v>
      </c>
    </row>
    <row r="16" spans="2:18" x14ac:dyDescent="0.25">
      <c r="B16" s="109">
        <v>10</v>
      </c>
      <c r="C16" s="93" t="s">
        <v>66</v>
      </c>
      <c r="D16" s="94">
        <v>1</v>
      </c>
      <c r="E16" s="95">
        <v>10</v>
      </c>
      <c r="F16" s="93">
        <f t="shared" si="2"/>
        <v>10</v>
      </c>
      <c r="G16" s="95">
        <v>300</v>
      </c>
      <c r="H16" s="110">
        <f t="shared" si="3"/>
        <v>3000</v>
      </c>
      <c r="I16" s="118"/>
      <c r="J16" s="121">
        <v>200</v>
      </c>
      <c r="K16" s="95">
        <v>20</v>
      </c>
      <c r="L16" s="97">
        <v>0.5</v>
      </c>
      <c r="M16" s="94"/>
      <c r="N16" s="94"/>
      <c r="O16" s="96">
        <f t="shared" si="5"/>
        <v>4000</v>
      </c>
      <c r="P16" s="96">
        <f t="shared" si="0"/>
        <v>2666.666666666667</v>
      </c>
      <c r="Q16" s="96">
        <f t="shared" si="4"/>
        <v>0</v>
      </c>
      <c r="R16" s="110">
        <f t="shared" si="1"/>
        <v>0</v>
      </c>
    </row>
    <row r="17" spans="2:18" x14ac:dyDescent="0.25">
      <c r="B17" s="109">
        <v>11</v>
      </c>
      <c r="C17" s="93" t="s">
        <v>78</v>
      </c>
      <c r="D17" s="94">
        <v>3</v>
      </c>
      <c r="E17" s="95">
        <v>6</v>
      </c>
      <c r="F17" s="93">
        <f t="shared" si="2"/>
        <v>18</v>
      </c>
      <c r="G17" s="95">
        <v>350</v>
      </c>
      <c r="H17" s="110">
        <f t="shared" si="3"/>
        <v>6300</v>
      </c>
      <c r="I17" s="118"/>
      <c r="J17" s="121">
        <v>150</v>
      </c>
      <c r="K17" s="95">
        <v>200</v>
      </c>
      <c r="L17" s="97">
        <v>0.8</v>
      </c>
      <c r="M17" s="94">
        <v>120</v>
      </c>
      <c r="N17" s="94">
        <v>350</v>
      </c>
      <c r="O17" s="96">
        <f t="shared" si="5"/>
        <v>30000</v>
      </c>
      <c r="P17" s="96">
        <f t="shared" si="0"/>
        <v>16666.666666666664</v>
      </c>
      <c r="Q17" s="96">
        <f t="shared" si="4"/>
        <v>42000</v>
      </c>
      <c r="R17" s="110">
        <f t="shared" si="1"/>
        <v>23333.333333333332</v>
      </c>
    </row>
    <row r="18" spans="2:18" x14ac:dyDescent="0.25">
      <c r="B18" s="109">
        <v>12</v>
      </c>
      <c r="C18" s="93" t="s">
        <v>71</v>
      </c>
      <c r="D18" s="94">
        <v>5</v>
      </c>
      <c r="E18" s="95">
        <v>6</v>
      </c>
      <c r="F18" s="93">
        <f t="shared" si="2"/>
        <v>30</v>
      </c>
      <c r="G18" s="95">
        <v>300</v>
      </c>
      <c r="H18" s="110">
        <f t="shared" si="3"/>
        <v>9000</v>
      </c>
      <c r="I18" s="118"/>
      <c r="J18" s="121">
        <v>500</v>
      </c>
      <c r="K18" s="95">
        <v>30</v>
      </c>
      <c r="L18" s="97">
        <v>0.35</v>
      </c>
      <c r="M18" s="94"/>
      <c r="N18" s="94"/>
      <c r="O18" s="96">
        <f t="shared" si="5"/>
        <v>15000</v>
      </c>
      <c r="P18" s="96">
        <f t="shared" si="0"/>
        <v>11111.111111111109</v>
      </c>
      <c r="Q18" s="96">
        <f t="shared" si="4"/>
        <v>0</v>
      </c>
      <c r="R18" s="110">
        <f t="shared" si="1"/>
        <v>0</v>
      </c>
    </row>
    <row r="19" spans="2:18" x14ac:dyDescent="0.25">
      <c r="B19" s="109">
        <v>13</v>
      </c>
      <c r="C19" s="93" t="s">
        <v>76</v>
      </c>
      <c r="D19" s="94">
        <v>1</v>
      </c>
      <c r="E19" s="95">
        <v>6</v>
      </c>
      <c r="F19" s="93">
        <f t="shared" si="2"/>
        <v>6</v>
      </c>
      <c r="G19" s="95">
        <v>300</v>
      </c>
      <c r="H19" s="110">
        <f t="shared" si="3"/>
        <v>1800</v>
      </c>
      <c r="I19" s="118"/>
      <c r="J19" s="121">
        <v>500</v>
      </c>
      <c r="K19" s="95">
        <v>10</v>
      </c>
      <c r="L19" s="97">
        <v>0.25</v>
      </c>
      <c r="M19" s="94"/>
      <c r="N19" s="94"/>
      <c r="O19" s="96">
        <f t="shared" si="5"/>
        <v>5000</v>
      </c>
      <c r="P19" s="96">
        <f t="shared" si="0"/>
        <v>4000</v>
      </c>
      <c r="Q19" s="96">
        <f t="shared" si="4"/>
        <v>0</v>
      </c>
      <c r="R19" s="110">
        <f t="shared" si="1"/>
        <v>0</v>
      </c>
    </row>
    <row r="20" spans="2:18" x14ac:dyDescent="0.25">
      <c r="B20" s="109">
        <v>14</v>
      </c>
      <c r="C20" s="93" t="s">
        <v>72</v>
      </c>
      <c r="D20" s="94">
        <v>1</v>
      </c>
      <c r="E20" s="95">
        <v>15</v>
      </c>
      <c r="F20" s="93">
        <f t="shared" si="2"/>
        <v>15</v>
      </c>
      <c r="G20" s="95">
        <v>400</v>
      </c>
      <c r="H20" s="110">
        <f t="shared" si="3"/>
        <v>6000</v>
      </c>
      <c r="I20" s="118"/>
      <c r="J20" s="121">
        <v>150</v>
      </c>
      <c r="K20" s="95">
        <v>50</v>
      </c>
      <c r="L20" s="97">
        <v>0.5</v>
      </c>
      <c r="M20" s="94"/>
      <c r="N20" s="94"/>
      <c r="O20" s="96">
        <f t="shared" si="5"/>
        <v>7500</v>
      </c>
      <c r="P20" s="96">
        <f t="shared" si="0"/>
        <v>5000</v>
      </c>
      <c r="Q20" s="96">
        <f t="shared" si="4"/>
        <v>0</v>
      </c>
      <c r="R20" s="110">
        <f t="shared" si="1"/>
        <v>0</v>
      </c>
    </row>
    <row r="21" spans="2:18" x14ac:dyDescent="0.25">
      <c r="B21" s="111">
        <v>15</v>
      </c>
      <c r="C21" s="98" t="s">
        <v>73</v>
      </c>
      <c r="D21" s="99">
        <v>1</v>
      </c>
      <c r="E21" s="100">
        <v>10</v>
      </c>
      <c r="F21" s="98">
        <f t="shared" si="2"/>
        <v>10</v>
      </c>
      <c r="G21" s="100">
        <v>250</v>
      </c>
      <c r="H21" s="112">
        <f t="shared" si="3"/>
        <v>2500</v>
      </c>
      <c r="I21" s="117"/>
      <c r="J21" s="122">
        <v>200</v>
      </c>
      <c r="K21" s="100">
        <v>15</v>
      </c>
      <c r="L21" s="102">
        <v>0.5</v>
      </c>
      <c r="M21" s="99"/>
      <c r="N21" s="99"/>
      <c r="O21" s="101">
        <f t="shared" si="5"/>
        <v>3000</v>
      </c>
      <c r="P21" s="101">
        <f t="shared" si="0"/>
        <v>2000.0000000000002</v>
      </c>
      <c r="Q21" s="101">
        <f t="shared" si="4"/>
        <v>0</v>
      </c>
      <c r="R21" s="112">
        <f t="shared" si="1"/>
        <v>0</v>
      </c>
    </row>
    <row r="22" spans="2:18" ht="15.75" thickBot="1" x14ac:dyDescent="0.3">
      <c r="B22" s="113"/>
      <c r="C22" s="114"/>
      <c r="D22" s="114"/>
      <c r="E22" s="114"/>
      <c r="F22" s="114"/>
      <c r="G22" s="114"/>
      <c r="H22" s="161">
        <f>SUM(H7:H21)</f>
        <v>68250</v>
      </c>
      <c r="J22" s="113"/>
      <c r="K22" s="114"/>
      <c r="L22" s="114"/>
      <c r="M22" s="114"/>
      <c r="N22" s="114"/>
      <c r="O22" s="123">
        <f>SUM(O7:O21)</f>
        <v>154750</v>
      </c>
      <c r="P22" s="162">
        <f>SUM(P7:P21)</f>
        <v>100256.38394172878</v>
      </c>
      <c r="Q22" s="123">
        <f>SUM(Q7:Q21)</f>
        <v>79900</v>
      </c>
      <c r="R22" s="115">
        <f>SUM(R7:R21)</f>
        <v>47883.210180623973</v>
      </c>
    </row>
    <row r="23" spans="2:18" x14ac:dyDescent="0.25">
      <c r="C23" t="s">
        <v>79</v>
      </c>
      <c r="D23" s="87">
        <v>1200</v>
      </c>
    </row>
    <row r="24" spans="2:18" x14ac:dyDescent="0.25">
      <c r="C24" t="s">
        <v>80</v>
      </c>
      <c r="D24">
        <f>O22</f>
        <v>154750</v>
      </c>
    </row>
    <row r="25" spans="2:18" x14ac:dyDescent="0.25">
      <c r="C25" t="s">
        <v>83</v>
      </c>
      <c r="D25" s="86">
        <f>D24/D23</f>
        <v>128.95833333333334</v>
      </c>
    </row>
    <row r="29" spans="2:18" x14ac:dyDescent="0.25">
      <c r="H29" s="126"/>
    </row>
  </sheetData>
  <mergeCells count="11">
    <mergeCell ref="O4:P4"/>
    <mergeCell ref="Q4:R4"/>
    <mergeCell ref="J4:L4"/>
    <mergeCell ref="M4:N4"/>
    <mergeCell ref="C4:C5"/>
    <mergeCell ref="H4:H5"/>
    <mergeCell ref="B4:B5"/>
    <mergeCell ref="D4:D5"/>
    <mergeCell ref="E4:E5"/>
    <mergeCell ref="F4:F5"/>
    <mergeCell ref="G4: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2"/>
  <sheetViews>
    <sheetView topLeftCell="A16" workbookViewId="0">
      <selection activeCell="F7" sqref="F7"/>
    </sheetView>
  </sheetViews>
  <sheetFormatPr defaultRowHeight="15" x14ac:dyDescent="0.25"/>
  <cols>
    <col min="1" max="1" width="2" customWidth="1"/>
    <col min="2" max="2" width="5.85546875" customWidth="1"/>
    <col min="4" max="4" width="13.5703125" customWidth="1"/>
    <col min="5" max="5" width="11" customWidth="1"/>
    <col min="6" max="6" width="7.7109375" customWidth="1"/>
    <col min="7" max="7" width="9.42578125" customWidth="1"/>
    <col min="8" max="8" width="9.140625" customWidth="1"/>
    <col min="9" max="9" width="3.85546875" customWidth="1"/>
    <col min="16" max="16" width="12.42578125" customWidth="1"/>
  </cols>
  <sheetData>
    <row r="2" spans="2:16" ht="18.75" x14ac:dyDescent="0.3">
      <c r="E2" s="273" t="s">
        <v>328</v>
      </c>
    </row>
    <row r="4" spans="2:16" ht="22.5" customHeight="1" x14ac:dyDescent="0.25">
      <c r="B4" s="297" t="s">
        <v>86</v>
      </c>
      <c r="C4" s="297" t="s">
        <v>89</v>
      </c>
      <c r="D4" s="297"/>
      <c r="E4" s="298" t="s">
        <v>90</v>
      </c>
      <c r="F4" s="299" t="s">
        <v>91</v>
      </c>
      <c r="G4" s="299"/>
      <c r="H4" s="299"/>
      <c r="I4" s="127"/>
      <c r="J4" s="297" t="s">
        <v>92</v>
      </c>
      <c r="K4" s="297"/>
      <c r="L4" s="297" t="s">
        <v>93</v>
      </c>
      <c r="M4" s="297"/>
      <c r="N4" s="297" t="s">
        <v>94</v>
      </c>
      <c r="O4" s="297"/>
      <c r="P4" s="300" t="s">
        <v>95</v>
      </c>
    </row>
    <row r="5" spans="2:16" ht="31.5" x14ac:dyDescent="0.25">
      <c r="B5" s="297"/>
      <c r="C5" s="297"/>
      <c r="D5" s="297"/>
      <c r="E5" s="298"/>
      <c r="F5" s="128" t="s">
        <v>96</v>
      </c>
      <c r="G5" s="129" t="s">
        <v>97</v>
      </c>
      <c r="H5" s="129" t="s">
        <v>98</v>
      </c>
      <c r="I5" s="127"/>
      <c r="J5" s="128" t="s">
        <v>99</v>
      </c>
      <c r="K5" s="128" t="s">
        <v>100</v>
      </c>
      <c r="L5" s="128" t="s">
        <v>101</v>
      </c>
      <c r="M5" s="128" t="s">
        <v>102</v>
      </c>
      <c r="N5" s="128" t="s">
        <v>103</v>
      </c>
      <c r="O5" s="128" t="s">
        <v>104</v>
      </c>
      <c r="P5" s="301"/>
    </row>
    <row r="6" spans="2:16" ht="15.75" x14ac:dyDescent="0.25">
      <c r="B6" s="294">
        <v>1</v>
      </c>
      <c r="C6" s="130" t="s">
        <v>105</v>
      </c>
      <c r="D6" s="131"/>
      <c r="E6" s="132" t="s">
        <v>106</v>
      </c>
      <c r="F6" s="133"/>
      <c r="G6" s="134"/>
      <c r="H6" s="135">
        <f>SUM(H7:H9)</f>
        <v>4200</v>
      </c>
      <c r="I6" s="136"/>
      <c r="J6" s="137"/>
      <c r="K6" s="135">
        <f>SUM(K7:K9)</f>
        <v>0</v>
      </c>
      <c r="L6" s="137"/>
      <c r="M6" s="135">
        <f>SUM(M7:M9)</f>
        <v>0</v>
      </c>
      <c r="N6" s="137"/>
      <c r="O6" s="135">
        <f>SUM(O7:O9)</f>
        <v>0</v>
      </c>
      <c r="P6" s="290"/>
    </row>
    <row r="7" spans="2:16" ht="15.75" x14ac:dyDescent="0.25">
      <c r="B7" s="295"/>
      <c r="C7" s="138"/>
      <c r="D7" s="139" t="s">
        <v>107</v>
      </c>
      <c r="E7" s="140"/>
      <c r="F7" s="139">
        <v>40</v>
      </c>
      <c r="G7" s="141">
        <v>5</v>
      </c>
      <c r="H7" s="140">
        <f>F7*G7</f>
        <v>200</v>
      </c>
      <c r="I7" s="118"/>
      <c r="J7" s="139"/>
      <c r="K7" s="140">
        <f>J7*F7</f>
        <v>0</v>
      </c>
      <c r="L7" s="139"/>
      <c r="M7" s="140">
        <f>L7*F7</f>
        <v>0</v>
      </c>
      <c r="N7" s="139"/>
      <c r="O7" s="140">
        <f>N7*F7</f>
        <v>0</v>
      </c>
      <c r="P7" s="291"/>
    </row>
    <row r="8" spans="2:16" ht="15.75" x14ac:dyDescent="0.25">
      <c r="B8" s="295"/>
      <c r="C8" s="138"/>
      <c r="D8" s="139" t="s">
        <v>108</v>
      </c>
      <c r="E8" s="140"/>
      <c r="F8" s="139">
        <v>4</v>
      </c>
      <c r="G8" s="141">
        <v>500</v>
      </c>
      <c r="H8" s="140">
        <f t="shared" ref="H8:H18" si="0">F8*G8</f>
        <v>2000</v>
      </c>
      <c r="I8" s="118"/>
      <c r="J8" s="139"/>
      <c r="K8" s="140">
        <f t="shared" ref="K8:K18" si="1">J8*F8</f>
        <v>0</v>
      </c>
      <c r="L8" s="139"/>
      <c r="M8" s="140">
        <f t="shared" ref="M8:M18" si="2">L8*F8</f>
        <v>0</v>
      </c>
      <c r="N8" s="139"/>
      <c r="O8" s="140">
        <f t="shared" ref="O8:O18" si="3">N8*F8</f>
        <v>0</v>
      </c>
      <c r="P8" s="291"/>
    </row>
    <row r="9" spans="2:16" ht="15.75" x14ac:dyDescent="0.25">
      <c r="B9" s="296"/>
      <c r="C9" s="142"/>
      <c r="D9" s="143" t="s">
        <v>109</v>
      </c>
      <c r="E9" s="144"/>
      <c r="F9" s="143">
        <v>2</v>
      </c>
      <c r="G9" s="145">
        <v>1000</v>
      </c>
      <c r="H9" s="144">
        <f t="shared" si="0"/>
        <v>2000</v>
      </c>
      <c r="I9" s="146"/>
      <c r="J9" s="143"/>
      <c r="K9" s="144">
        <f t="shared" si="1"/>
        <v>0</v>
      </c>
      <c r="L9" s="143"/>
      <c r="M9" s="144">
        <f t="shared" si="2"/>
        <v>0</v>
      </c>
      <c r="N9" s="143"/>
      <c r="O9" s="144">
        <f t="shared" si="3"/>
        <v>0</v>
      </c>
      <c r="P9" s="292"/>
    </row>
    <row r="10" spans="2:16" ht="15.75" x14ac:dyDescent="0.25">
      <c r="B10" s="294">
        <v>2</v>
      </c>
      <c r="C10" s="130" t="s">
        <v>110</v>
      </c>
      <c r="D10" s="131"/>
      <c r="E10" s="132" t="s">
        <v>111</v>
      </c>
      <c r="F10" s="133"/>
      <c r="G10" s="134"/>
      <c r="H10" s="135">
        <f>SUM(H11:H12)</f>
        <v>0</v>
      </c>
      <c r="I10" s="136"/>
      <c r="J10" s="137"/>
      <c r="K10" s="135">
        <f>SUM(K11:K12)</f>
        <v>0</v>
      </c>
      <c r="L10" s="137"/>
      <c r="M10" s="135">
        <f>SUM(M11:M12)</f>
        <v>0</v>
      </c>
      <c r="N10" s="137"/>
      <c r="O10" s="135">
        <f>SUM(O11:O12)</f>
        <v>0</v>
      </c>
      <c r="P10" s="290"/>
    </row>
    <row r="11" spans="2:16" ht="15.75" x14ac:dyDescent="0.25">
      <c r="B11" s="295"/>
      <c r="C11" s="138"/>
      <c r="D11" s="141" t="s">
        <v>112</v>
      </c>
      <c r="E11" s="140"/>
      <c r="F11" s="139"/>
      <c r="G11" s="141">
        <v>200</v>
      </c>
      <c r="H11" s="140">
        <f t="shared" si="0"/>
        <v>0</v>
      </c>
      <c r="I11" s="118"/>
      <c r="J11" s="139"/>
      <c r="K11" s="140">
        <f t="shared" si="1"/>
        <v>0</v>
      </c>
      <c r="L11" s="139"/>
      <c r="M11" s="140">
        <f t="shared" si="2"/>
        <v>0</v>
      </c>
      <c r="N11" s="139"/>
      <c r="O11" s="140">
        <f t="shared" si="3"/>
        <v>0</v>
      </c>
      <c r="P11" s="291"/>
    </row>
    <row r="12" spans="2:16" ht="15.75" x14ac:dyDescent="0.25">
      <c r="B12" s="296"/>
      <c r="C12" s="142"/>
      <c r="D12" s="143" t="s">
        <v>113</v>
      </c>
      <c r="E12" s="144"/>
      <c r="F12" s="143"/>
      <c r="G12" s="145">
        <v>100</v>
      </c>
      <c r="H12" s="144">
        <f t="shared" si="0"/>
        <v>0</v>
      </c>
      <c r="I12" s="146"/>
      <c r="J12" s="143"/>
      <c r="K12" s="144">
        <f t="shared" si="1"/>
        <v>0</v>
      </c>
      <c r="L12" s="143"/>
      <c r="M12" s="144">
        <f t="shared" si="2"/>
        <v>0</v>
      </c>
      <c r="N12" s="143"/>
      <c r="O12" s="144">
        <f t="shared" si="3"/>
        <v>0</v>
      </c>
      <c r="P12" s="292"/>
    </row>
    <row r="13" spans="2:16" ht="15.75" x14ac:dyDescent="0.25">
      <c r="B13" s="294">
        <v>3</v>
      </c>
      <c r="C13" s="130" t="s">
        <v>114</v>
      </c>
      <c r="D13" s="131"/>
      <c r="E13" s="132" t="s">
        <v>115</v>
      </c>
      <c r="F13" s="133"/>
      <c r="G13" s="134"/>
      <c r="H13" s="135">
        <f>SUM(H14:H18)</f>
        <v>0</v>
      </c>
      <c r="I13" s="131"/>
      <c r="J13" s="133"/>
      <c r="K13" s="135">
        <f>SUM(K14:K18)</f>
        <v>0</v>
      </c>
      <c r="L13" s="133"/>
      <c r="M13" s="135">
        <f>SUM(M14:M18)</f>
        <v>0</v>
      </c>
      <c r="N13" s="133"/>
      <c r="O13" s="135">
        <f>SUM(O14:O18)</f>
        <v>0</v>
      </c>
      <c r="P13" s="290"/>
    </row>
    <row r="14" spans="2:16" x14ac:dyDescent="0.25">
      <c r="B14" s="295"/>
      <c r="C14" s="147"/>
      <c r="D14" s="139" t="s">
        <v>116</v>
      </c>
      <c r="E14" s="140"/>
      <c r="F14" s="139"/>
      <c r="G14" s="141"/>
      <c r="H14" s="140">
        <f t="shared" si="0"/>
        <v>0</v>
      </c>
      <c r="I14" s="118"/>
      <c r="J14" s="139"/>
      <c r="K14" s="140">
        <f t="shared" si="1"/>
        <v>0</v>
      </c>
      <c r="L14" s="139"/>
      <c r="M14" s="140">
        <f t="shared" si="2"/>
        <v>0</v>
      </c>
      <c r="N14" s="139"/>
      <c r="O14" s="140">
        <f t="shared" si="3"/>
        <v>0</v>
      </c>
      <c r="P14" s="291"/>
    </row>
    <row r="15" spans="2:16" x14ac:dyDescent="0.25">
      <c r="B15" s="295"/>
      <c r="C15" s="147"/>
      <c r="D15" s="139" t="s">
        <v>117</v>
      </c>
      <c r="E15" s="140"/>
      <c r="F15" s="139"/>
      <c r="G15" s="141"/>
      <c r="H15" s="140">
        <f t="shared" si="0"/>
        <v>0</v>
      </c>
      <c r="I15" s="118"/>
      <c r="J15" s="139"/>
      <c r="K15" s="140">
        <f t="shared" si="1"/>
        <v>0</v>
      </c>
      <c r="L15" s="139"/>
      <c r="M15" s="140">
        <f t="shared" si="2"/>
        <v>0</v>
      </c>
      <c r="N15" s="139"/>
      <c r="O15" s="140">
        <f t="shared" si="3"/>
        <v>0</v>
      </c>
      <c r="P15" s="291"/>
    </row>
    <row r="16" spans="2:16" x14ac:dyDescent="0.25">
      <c r="B16" s="295"/>
      <c r="C16" s="147"/>
      <c r="D16" s="139" t="s">
        <v>118</v>
      </c>
      <c r="E16" s="140"/>
      <c r="F16" s="139"/>
      <c r="G16" s="141"/>
      <c r="H16" s="140">
        <f t="shared" si="0"/>
        <v>0</v>
      </c>
      <c r="I16" s="118"/>
      <c r="J16" s="139"/>
      <c r="K16" s="140">
        <f t="shared" si="1"/>
        <v>0</v>
      </c>
      <c r="L16" s="139"/>
      <c r="M16" s="140">
        <f t="shared" si="2"/>
        <v>0</v>
      </c>
      <c r="N16" s="139"/>
      <c r="O16" s="140">
        <f t="shared" si="3"/>
        <v>0</v>
      </c>
      <c r="P16" s="291"/>
    </row>
    <row r="17" spans="2:16" x14ac:dyDescent="0.25">
      <c r="B17" s="295"/>
      <c r="C17" s="147"/>
      <c r="D17" s="139" t="s">
        <v>119</v>
      </c>
      <c r="E17" s="140"/>
      <c r="F17" s="139"/>
      <c r="G17" s="141"/>
      <c r="H17" s="140">
        <f t="shared" si="0"/>
        <v>0</v>
      </c>
      <c r="I17" s="118"/>
      <c r="J17" s="139"/>
      <c r="K17" s="140">
        <f t="shared" si="1"/>
        <v>0</v>
      </c>
      <c r="L17" s="139"/>
      <c r="M17" s="140">
        <f t="shared" si="2"/>
        <v>0</v>
      </c>
      <c r="N17" s="139"/>
      <c r="O17" s="140">
        <f t="shared" si="3"/>
        <v>0</v>
      </c>
      <c r="P17" s="291"/>
    </row>
    <row r="18" spans="2:16" x14ac:dyDescent="0.25">
      <c r="B18" s="296"/>
      <c r="C18" s="148"/>
      <c r="D18" s="143" t="s">
        <v>120</v>
      </c>
      <c r="E18" s="144"/>
      <c r="F18" s="143"/>
      <c r="G18" s="145"/>
      <c r="H18" s="144">
        <f t="shared" si="0"/>
        <v>0</v>
      </c>
      <c r="I18" s="146"/>
      <c r="J18" s="143"/>
      <c r="K18" s="144">
        <f t="shared" si="1"/>
        <v>0</v>
      </c>
      <c r="L18" s="143"/>
      <c r="M18" s="144">
        <f t="shared" si="2"/>
        <v>0</v>
      </c>
      <c r="N18" s="143"/>
      <c r="O18" s="144">
        <f t="shared" si="3"/>
        <v>0</v>
      </c>
      <c r="P18" s="292"/>
    </row>
    <row r="19" spans="2:16" ht="6" customHeight="1" x14ac:dyDescent="0.25"/>
    <row r="20" spans="2:16" ht="33" customHeight="1" x14ac:dyDescent="0.25">
      <c r="C20" s="149" t="s">
        <v>121</v>
      </c>
      <c r="D20" s="150"/>
      <c r="E20" s="150"/>
      <c r="F20" s="150"/>
      <c r="G20" s="150"/>
      <c r="H20" s="150"/>
      <c r="I20" s="150"/>
      <c r="J20" s="279"/>
      <c r="K20" s="280"/>
      <c r="L20" s="279"/>
      <c r="M20" s="280"/>
      <c r="N20" s="279"/>
      <c r="O20" s="280"/>
      <c r="P20" s="151"/>
    </row>
    <row r="21" spans="2:16" ht="16.5" customHeight="1" x14ac:dyDescent="0.25">
      <c r="C21" s="152"/>
      <c r="D21" s="105"/>
      <c r="E21" s="105"/>
      <c r="F21" s="105"/>
      <c r="G21" s="105"/>
      <c r="H21" s="105"/>
      <c r="I21" s="105"/>
      <c r="J21" s="153"/>
      <c r="K21" s="153"/>
      <c r="L21" s="153"/>
      <c r="M21" s="153"/>
      <c r="N21" s="153"/>
      <c r="O21" s="153"/>
      <c r="P21" s="105"/>
    </row>
    <row r="22" spans="2:16" ht="33" customHeight="1" x14ac:dyDescent="0.25">
      <c r="B22" s="297" t="s">
        <v>86</v>
      </c>
      <c r="C22" s="298" t="s">
        <v>331</v>
      </c>
      <c r="D22" s="298"/>
      <c r="E22" s="298" t="s">
        <v>90</v>
      </c>
      <c r="F22" s="299" t="s">
        <v>91</v>
      </c>
      <c r="G22" s="299"/>
      <c r="H22" s="299"/>
      <c r="I22" s="127"/>
      <c r="J22" s="297" t="s">
        <v>92</v>
      </c>
      <c r="K22" s="297"/>
      <c r="L22" s="297" t="s">
        <v>93</v>
      </c>
      <c r="M22" s="297"/>
      <c r="N22" s="297" t="s">
        <v>94</v>
      </c>
      <c r="O22" s="297"/>
      <c r="P22" s="300" t="s">
        <v>95</v>
      </c>
    </row>
    <row r="23" spans="2:16" ht="31.5" x14ac:dyDescent="0.25">
      <c r="B23" s="297"/>
      <c r="C23" s="298"/>
      <c r="D23" s="298"/>
      <c r="E23" s="298"/>
      <c r="F23" s="128" t="s">
        <v>96</v>
      </c>
      <c r="G23" s="129" t="s">
        <v>97</v>
      </c>
      <c r="H23" s="129" t="s">
        <v>98</v>
      </c>
      <c r="I23" s="127"/>
      <c r="J23" s="128" t="s">
        <v>99</v>
      </c>
      <c r="K23" s="128" t="s">
        <v>100</v>
      </c>
      <c r="L23" s="128" t="s">
        <v>101</v>
      </c>
      <c r="M23" s="128" t="s">
        <v>102</v>
      </c>
      <c r="N23" s="128" t="s">
        <v>103</v>
      </c>
      <c r="O23" s="128" t="s">
        <v>104</v>
      </c>
      <c r="P23" s="301"/>
    </row>
    <row r="24" spans="2:16" ht="15.75" x14ac:dyDescent="0.25">
      <c r="B24" s="302">
        <v>1</v>
      </c>
      <c r="C24" s="130" t="s">
        <v>122</v>
      </c>
      <c r="D24" s="131"/>
      <c r="E24" s="132" t="s">
        <v>329</v>
      </c>
      <c r="F24" s="133"/>
      <c r="G24" s="134"/>
      <c r="H24" s="135"/>
      <c r="I24" s="136"/>
      <c r="J24" s="137"/>
      <c r="K24" s="135"/>
      <c r="L24" s="137"/>
      <c r="M24" s="135"/>
      <c r="N24" s="137"/>
      <c r="O24" s="135"/>
      <c r="P24" s="290"/>
    </row>
    <row r="25" spans="2:16" ht="15.75" x14ac:dyDescent="0.25">
      <c r="B25" s="303"/>
      <c r="C25" s="138"/>
      <c r="D25" s="139" t="s">
        <v>123</v>
      </c>
      <c r="E25" s="140"/>
      <c r="F25" s="139"/>
      <c r="G25" s="141"/>
      <c r="H25" s="140"/>
      <c r="I25" s="118"/>
      <c r="J25" s="139"/>
      <c r="K25" s="140"/>
      <c r="L25" s="139"/>
      <c r="M25" s="140"/>
      <c r="N25" s="139"/>
      <c r="O25" s="140"/>
      <c r="P25" s="291"/>
    </row>
    <row r="26" spans="2:16" ht="15.75" x14ac:dyDescent="0.25">
      <c r="B26" s="303"/>
      <c r="C26" s="138"/>
      <c r="D26" s="139" t="s">
        <v>124</v>
      </c>
      <c r="E26" s="140"/>
      <c r="F26" s="139"/>
      <c r="G26" s="141"/>
      <c r="H26" s="140"/>
      <c r="I26" s="118"/>
      <c r="J26" s="139"/>
      <c r="K26" s="140"/>
      <c r="L26" s="139"/>
      <c r="M26" s="140"/>
      <c r="N26" s="139"/>
      <c r="O26" s="140"/>
      <c r="P26" s="291"/>
    </row>
    <row r="27" spans="2:16" ht="15.75" x14ac:dyDescent="0.25">
      <c r="B27" s="303"/>
      <c r="C27" s="138"/>
      <c r="D27" s="139" t="s">
        <v>125</v>
      </c>
      <c r="E27" s="140"/>
      <c r="F27" s="139"/>
      <c r="G27" s="141"/>
      <c r="H27" s="140"/>
      <c r="I27" s="118"/>
      <c r="J27" s="139"/>
      <c r="K27" s="140"/>
      <c r="L27" s="139"/>
      <c r="M27" s="140"/>
      <c r="N27" s="139"/>
      <c r="O27" s="140"/>
      <c r="P27" s="291"/>
    </row>
    <row r="28" spans="2:16" ht="15.75" x14ac:dyDescent="0.25">
      <c r="B28" s="304"/>
      <c r="C28" s="142"/>
      <c r="D28" s="143" t="s">
        <v>126</v>
      </c>
      <c r="E28" s="144"/>
      <c r="F28" s="143"/>
      <c r="G28" s="145"/>
      <c r="H28" s="144"/>
      <c r="I28" s="146"/>
      <c r="J28" s="143"/>
      <c r="K28" s="144"/>
      <c r="L28" s="143"/>
      <c r="M28" s="144"/>
      <c r="N28" s="143"/>
      <c r="O28" s="144"/>
      <c r="P28" s="292"/>
    </row>
    <row r="29" spans="2:16" ht="15.75" x14ac:dyDescent="0.25">
      <c r="B29" s="293">
        <v>2</v>
      </c>
      <c r="C29" s="130" t="s">
        <v>127</v>
      </c>
      <c r="D29" s="131"/>
      <c r="E29" s="132"/>
      <c r="F29" s="133"/>
      <c r="G29" s="134"/>
      <c r="H29" s="135"/>
      <c r="I29" s="136"/>
      <c r="J29" s="137"/>
      <c r="K29" s="135"/>
      <c r="L29" s="137"/>
      <c r="M29" s="135"/>
      <c r="N29" s="137"/>
      <c r="O29" s="135"/>
      <c r="P29" s="290"/>
    </row>
    <row r="30" spans="2:16" ht="15.75" x14ac:dyDescent="0.25">
      <c r="B30" s="293"/>
      <c r="C30" s="138"/>
      <c r="D30" s="139" t="s">
        <v>128</v>
      </c>
      <c r="E30" s="140"/>
      <c r="F30" s="139"/>
      <c r="G30" s="141"/>
      <c r="H30" s="140"/>
      <c r="I30" s="118"/>
      <c r="J30" s="139"/>
      <c r="K30" s="140"/>
      <c r="L30" s="139"/>
      <c r="M30" s="140"/>
      <c r="N30" s="139"/>
      <c r="O30" s="140"/>
      <c r="P30" s="291"/>
    </row>
    <row r="31" spans="2:16" ht="15.75" x14ac:dyDescent="0.25">
      <c r="B31" s="293"/>
      <c r="C31" s="138"/>
      <c r="D31" s="139" t="s">
        <v>129</v>
      </c>
      <c r="E31" s="140"/>
      <c r="F31" s="139"/>
      <c r="G31" s="141"/>
      <c r="H31" s="140"/>
      <c r="I31" s="118"/>
      <c r="J31" s="139"/>
      <c r="K31" s="140"/>
      <c r="L31" s="139"/>
      <c r="M31" s="140"/>
      <c r="N31" s="139"/>
      <c r="O31" s="140"/>
      <c r="P31" s="291"/>
    </row>
    <row r="32" spans="2:16" ht="15.75" x14ac:dyDescent="0.25">
      <c r="B32" s="293"/>
      <c r="C32" s="142"/>
      <c r="D32" s="143" t="s">
        <v>130</v>
      </c>
      <c r="E32" s="144"/>
      <c r="F32" s="143"/>
      <c r="G32" s="145"/>
      <c r="H32" s="144"/>
      <c r="I32" s="146"/>
      <c r="J32" s="143"/>
      <c r="K32" s="144"/>
      <c r="L32" s="143"/>
      <c r="M32" s="144"/>
      <c r="N32" s="143"/>
      <c r="O32" s="144"/>
      <c r="P32" s="292"/>
    </row>
    <row r="33" spans="2:16" ht="15.75" x14ac:dyDescent="0.25">
      <c r="B33" s="293">
        <v>3</v>
      </c>
      <c r="C33" s="130" t="s">
        <v>131</v>
      </c>
      <c r="D33" s="131"/>
      <c r="E33" s="132"/>
      <c r="F33" s="133"/>
      <c r="G33" s="134"/>
      <c r="H33" s="135"/>
      <c r="I33" s="136"/>
      <c r="J33" s="137"/>
      <c r="K33" s="135"/>
      <c r="L33" s="137"/>
      <c r="M33" s="135"/>
      <c r="N33" s="137"/>
      <c r="O33" s="135"/>
      <c r="P33" s="290"/>
    </row>
    <row r="34" spans="2:16" ht="15.75" x14ac:dyDescent="0.25">
      <c r="B34" s="293"/>
      <c r="C34" s="138"/>
      <c r="D34" s="139" t="s">
        <v>132</v>
      </c>
      <c r="E34" s="140"/>
      <c r="F34" s="139"/>
      <c r="G34" s="141"/>
      <c r="H34" s="140"/>
      <c r="I34" s="118"/>
      <c r="J34" s="139"/>
      <c r="K34" s="140"/>
      <c r="L34" s="139"/>
      <c r="M34" s="140"/>
      <c r="N34" s="139"/>
      <c r="O34" s="140"/>
      <c r="P34" s="291"/>
    </row>
    <row r="35" spans="2:16" ht="15.75" x14ac:dyDescent="0.25">
      <c r="B35" s="293"/>
      <c r="C35" s="138"/>
      <c r="D35" s="139" t="s">
        <v>133</v>
      </c>
      <c r="E35" s="140"/>
      <c r="F35" s="139"/>
      <c r="G35" s="141"/>
      <c r="H35" s="140"/>
      <c r="I35" s="118"/>
      <c r="J35" s="139"/>
      <c r="K35" s="140"/>
      <c r="L35" s="139"/>
      <c r="M35" s="140"/>
      <c r="N35" s="139"/>
      <c r="O35" s="140"/>
      <c r="P35" s="291"/>
    </row>
    <row r="36" spans="2:16" ht="15.75" x14ac:dyDescent="0.25">
      <c r="B36" s="293"/>
      <c r="C36" s="138"/>
      <c r="D36" s="139" t="s">
        <v>134</v>
      </c>
      <c r="E36" s="140"/>
      <c r="F36" s="139"/>
      <c r="G36" s="141"/>
      <c r="H36" s="140"/>
      <c r="I36" s="118"/>
      <c r="J36" s="139"/>
      <c r="K36" s="140"/>
      <c r="L36" s="139"/>
      <c r="M36" s="140"/>
      <c r="N36" s="139"/>
      <c r="O36" s="140"/>
      <c r="P36" s="291"/>
    </row>
    <row r="37" spans="2:16" ht="15.75" x14ac:dyDescent="0.25">
      <c r="B37" s="293"/>
      <c r="C37" s="138"/>
      <c r="D37" s="139" t="s">
        <v>135</v>
      </c>
      <c r="E37" s="140"/>
      <c r="F37" s="139"/>
      <c r="G37" s="141"/>
      <c r="H37" s="140"/>
      <c r="I37" s="118"/>
      <c r="J37" s="139"/>
      <c r="K37" s="140"/>
      <c r="L37" s="139"/>
      <c r="M37" s="140"/>
      <c r="N37" s="139"/>
      <c r="O37" s="140"/>
      <c r="P37" s="291"/>
    </row>
    <row r="38" spans="2:16" ht="15.75" x14ac:dyDescent="0.25">
      <c r="B38" s="293"/>
      <c r="C38" s="138"/>
      <c r="D38" s="139" t="s">
        <v>136</v>
      </c>
      <c r="E38" s="140"/>
      <c r="F38" s="139"/>
      <c r="G38" s="141"/>
      <c r="H38" s="140"/>
      <c r="I38" s="118"/>
      <c r="J38" s="139"/>
      <c r="K38" s="140"/>
      <c r="L38" s="139"/>
      <c r="M38" s="140"/>
      <c r="N38" s="139"/>
      <c r="O38" s="140"/>
      <c r="P38" s="291"/>
    </row>
    <row r="39" spans="2:16" ht="15.75" x14ac:dyDescent="0.25">
      <c r="B39" s="293"/>
      <c r="C39" s="142"/>
      <c r="D39" s="154" t="s">
        <v>137</v>
      </c>
      <c r="E39" s="155"/>
      <c r="F39" s="154"/>
      <c r="G39" s="156"/>
      <c r="H39" s="155"/>
      <c r="I39" s="117"/>
      <c r="J39" s="154"/>
      <c r="K39" s="155"/>
      <c r="L39" s="154"/>
      <c r="M39" s="155"/>
      <c r="N39" s="154"/>
      <c r="O39" s="155"/>
      <c r="P39" s="292"/>
    </row>
    <row r="40" spans="2:16" ht="15.75" x14ac:dyDescent="0.25">
      <c r="B40" s="293">
        <v>4</v>
      </c>
      <c r="C40" s="130" t="s">
        <v>138</v>
      </c>
      <c r="D40" s="131"/>
      <c r="E40" s="132"/>
      <c r="F40" s="133"/>
      <c r="G40" s="134"/>
      <c r="H40" s="135"/>
      <c r="I40" s="136"/>
      <c r="J40" s="137"/>
      <c r="K40" s="135"/>
      <c r="L40" s="137"/>
      <c r="M40" s="135"/>
      <c r="N40" s="137"/>
      <c r="O40" s="135"/>
      <c r="P40" s="290"/>
    </row>
    <row r="41" spans="2:16" ht="15.75" x14ac:dyDescent="0.25">
      <c r="B41" s="293"/>
      <c r="C41" s="138"/>
      <c r="D41" s="139" t="s">
        <v>139</v>
      </c>
      <c r="E41" s="140"/>
      <c r="F41" s="139"/>
      <c r="G41" s="141"/>
      <c r="H41" s="140"/>
      <c r="I41" s="118"/>
      <c r="J41" s="139"/>
      <c r="K41" s="140"/>
      <c r="L41" s="139"/>
      <c r="M41" s="140"/>
      <c r="N41" s="139"/>
      <c r="O41" s="140"/>
      <c r="P41" s="291"/>
    </row>
    <row r="42" spans="2:16" ht="15.75" x14ac:dyDescent="0.25">
      <c r="B42" s="293"/>
      <c r="C42" s="138"/>
      <c r="D42" s="139" t="s">
        <v>140</v>
      </c>
      <c r="E42" s="140"/>
      <c r="F42" s="139"/>
      <c r="G42" s="141"/>
      <c r="H42" s="140"/>
      <c r="I42" s="118"/>
      <c r="J42" s="139"/>
      <c r="K42" s="140"/>
      <c r="L42" s="139"/>
      <c r="M42" s="140"/>
      <c r="N42" s="139"/>
      <c r="O42" s="140"/>
      <c r="P42" s="291"/>
    </row>
    <row r="43" spans="2:16" ht="15.75" x14ac:dyDescent="0.25">
      <c r="B43" s="293"/>
      <c r="C43" s="138"/>
      <c r="D43" s="139" t="s">
        <v>141</v>
      </c>
      <c r="E43" s="140"/>
      <c r="F43" s="139"/>
      <c r="G43" s="141"/>
      <c r="H43" s="140"/>
      <c r="I43" s="118"/>
      <c r="J43" s="139"/>
      <c r="K43" s="140"/>
      <c r="L43" s="139"/>
      <c r="M43" s="140"/>
      <c r="N43" s="139"/>
      <c r="O43" s="140"/>
      <c r="P43" s="291"/>
    </row>
    <row r="44" spans="2:16" ht="15.75" x14ac:dyDescent="0.25">
      <c r="B44" s="293"/>
      <c r="C44" s="142"/>
      <c r="D44" s="143" t="s">
        <v>142</v>
      </c>
      <c r="E44" s="144"/>
      <c r="F44" s="143"/>
      <c r="G44" s="145"/>
      <c r="H44" s="144"/>
      <c r="I44" s="146"/>
      <c r="J44" s="143"/>
      <c r="K44" s="144"/>
      <c r="L44" s="143"/>
      <c r="M44" s="144"/>
      <c r="N44" s="143"/>
      <c r="O44" s="144"/>
      <c r="P44" s="292"/>
    </row>
    <row r="45" spans="2:16" ht="15.75" x14ac:dyDescent="0.25">
      <c r="B45" s="274"/>
      <c r="C45" s="227"/>
      <c r="D45" s="150"/>
      <c r="E45" s="150"/>
      <c r="F45" s="150"/>
      <c r="G45" s="150"/>
      <c r="H45" s="150"/>
      <c r="I45" s="150"/>
      <c r="J45" s="150"/>
      <c r="K45" s="150"/>
      <c r="L45" s="150"/>
      <c r="M45" s="150"/>
      <c r="N45" s="150"/>
      <c r="O45" s="150"/>
      <c r="P45" s="274"/>
    </row>
    <row r="46" spans="2:16" ht="15.75" x14ac:dyDescent="0.25">
      <c r="B46" s="290"/>
      <c r="C46" s="130" t="s">
        <v>143</v>
      </c>
      <c r="D46" s="131"/>
      <c r="E46" s="132"/>
      <c r="F46" s="133"/>
      <c r="G46" s="134"/>
      <c r="H46" s="135"/>
      <c r="I46" s="136"/>
      <c r="J46" s="137"/>
      <c r="K46" s="135"/>
      <c r="L46" s="137"/>
      <c r="M46" s="135"/>
      <c r="N46" s="137"/>
      <c r="O46" s="135"/>
      <c r="P46" s="290"/>
    </row>
    <row r="47" spans="2:16" ht="15.75" x14ac:dyDescent="0.25">
      <c r="B47" s="291"/>
      <c r="C47" s="138"/>
      <c r="D47" s="139" t="s">
        <v>144</v>
      </c>
      <c r="E47" s="140"/>
      <c r="F47" s="139"/>
      <c r="G47" s="141"/>
      <c r="H47" s="140"/>
      <c r="I47" s="118"/>
      <c r="J47" s="139"/>
      <c r="K47" s="140"/>
      <c r="L47" s="139"/>
      <c r="M47" s="140"/>
      <c r="N47" s="139"/>
      <c r="O47" s="140"/>
      <c r="P47" s="291"/>
    </row>
    <row r="48" spans="2:16" ht="15.75" x14ac:dyDescent="0.25">
      <c r="B48" s="291"/>
      <c r="C48" s="138"/>
      <c r="D48" s="139" t="s">
        <v>145</v>
      </c>
      <c r="E48" s="140"/>
      <c r="F48" s="139"/>
      <c r="G48" s="141"/>
      <c r="H48" s="140"/>
      <c r="I48" s="118"/>
      <c r="J48" s="139"/>
      <c r="K48" s="140"/>
      <c r="L48" s="139"/>
      <c r="M48" s="140"/>
      <c r="N48" s="139"/>
      <c r="O48" s="140"/>
      <c r="P48" s="291"/>
    </row>
    <row r="49" spans="2:16" ht="15.75" x14ac:dyDescent="0.25">
      <c r="B49" s="291"/>
      <c r="C49" s="138"/>
      <c r="D49" s="139" t="s">
        <v>146</v>
      </c>
      <c r="E49" s="140"/>
      <c r="F49" s="139"/>
      <c r="G49" s="141"/>
      <c r="H49" s="140"/>
      <c r="I49" s="118"/>
      <c r="J49" s="139"/>
      <c r="K49" s="140"/>
      <c r="L49" s="139"/>
      <c r="M49" s="140"/>
      <c r="N49" s="139"/>
      <c r="O49" s="140"/>
      <c r="P49" s="291"/>
    </row>
    <row r="50" spans="2:16" ht="15.75" x14ac:dyDescent="0.25">
      <c r="B50" s="292"/>
      <c r="C50" s="142"/>
      <c r="D50" s="143" t="s">
        <v>147</v>
      </c>
      <c r="E50" s="144"/>
      <c r="F50" s="143"/>
      <c r="G50" s="145"/>
      <c r="H50" s="144"/>
      <c r="I50" s="146"/>
      <c r="J50" s="143"/>
      <c r="K50" s="144"/>
      <c r="L50" s="143"/>
      <c r="M50" s="144"/>
      <c r="N50" s="143"/>
      <c r="O50" s="144"/>
      <c r="P50" s="292"/>
    </row>
    <row r="52" spans="2:16" ht="33" customHeight="1" x14ac:dyDescent="0.25">
      <c r="C52" s="149" t="s">
        <v>121</v>
      </c>
      <c r="D52" s="150"/>
      <c r="E52" s="150"/>
      <c r="F52" s="150"/>
      <c r="G52" s="150"/>
      <c r="H52" s="150"/>
      <c r="I52" s="150"/>
      <c r="J52" s="279"/>
      <c r="K52" s="280"/>
      <c r="L52" s="279"/>
      <c r="M52" s="280"/>
      <c r="N52" s="279"/>
      <c r="O52" s="280"/>
      <c r="P52" s="151"/>
    </row>
  </sheetData>
  <mergeCells count="38">
    <mergeCell ref="L22:M22"/>
    <mergeCell ref="N22:O22"/>
    <mergeCell ref="P22:P23"/>
    <mergeCell ref="B24:B28"/>
    <mergeCell ref="N4:O4"/>
    <mergeCell ref="P4:P5"/>
    <mergeCell ref="B6:B9"/>
    <mergeCell ref="P6:P9"/>
    <mergeCell ref="B10:B12"/>
    <mergeCell ref="P10:P12"/>
    <mergeCell ref="B4:B5"/>
    <mergeCell ref="C4:D5"/>
    <mergeCell ref="E4:E5"/>
    <mergeCell ref="F4:H4"/>
    <mergeCell ref="J4:K4"/>
    <mergeCell ref="L4:M4"/>
    <mergeCell ref="B22:B23"/>
    <mergeCell ref="C22:D23"/>
    <mergeCell ref="E22:E23"/>
    <mergeCell ref="F22:H22"/>
    <mergeCell ref="J22:K22"/>
    <mergeCell ref="B13:B18"/>
    <mergeCell ref="P13:P18"/>
    <mergeCell ref="J20:K20"/>
    <mergeCell ref="L20:M20"/>
    <mergeCell ref="N20:O20"/>
    <mergeCell ref="P24:P28"/>
    <mergeCell ref="B33:B39"/>
    <mergeCell ref="P33:P39"/>
    <mergeCell ref="B40:B44"/>
    <mergeCell ref="P40:P44"/>
    <mergeCell ref="B29:B32"/>
    <mergeCell ref="P29:P32"/>
    <mergeCell ref="J52:K52"/>
    <mergeCell ref="L52:M52"/>
    <mergeCell ref="N52:O52"/>
    <mergeCell ref="P46:P50"/>
    <mergeCell ref="B46:B5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34"/>
  <sheetViews>
    <sheetView view="pageBreakPreview" zoomScale="110" zoomScaleNormal="60" zoomScaleSheetLayoutView="110" workbookViewId="0">
      <selection activeCell="M68" sqref="M68"/>
    </sheetView>
  </sheetViews>
  <sheetFormatPr defaultColWidth="9.140625" defaultRowHeight="15.75" x14ac:dyDescent="0.25"/>
  <cols>
    <col min="1" max="1" width="5.5703125" style="59" customWidth="1"/>
    <col min="2" max="2" width="68.28515625" style="54" customWidth="1"/>
    <col min="3" max="3" width="17.5703125" style="60" customWidth="1"/>
    <col min="4" max="4" width="3.5703125" style="71" customWidth="1"/>
    <col min="5" max="5" width="9" style="71" bestFit="1" customWidth="1"/>
    <col min="6" max="6" width="9.28515625" style="71" customWidth="1"/>
    <col min="7" max="7" width="4" style="71" customWidth="1"/>
    <col min="8" max="8" width="5.140625" style="71" bestFit="1" customWidth="1"/>
    <col min="9" max="9" width="4.5703125" style="71" bestFit="1" customWidth="1"/>
    <col min="10" max="10" width="2.85546875" style="71" customWidth="1"/>
    <col min="11" max="11" width="6.140625" style="71" bestFit="1" customWidth="1"/>
    <col min="12" max="12" width="7.42578125" style="85" customWidth="1"/>
    <col min="13" max="13" width="13.28515625" style="56" customWidth="1"/>
    <col min="14" max="16384" width="9.140625" style="58"/>
  </cols>
  <sheetData>
    <row r="1" spans="1:13" s="4" customFormat="1" ht="25.5" customHeight="1" x14ac:dyDescent="0.25">
      <c r="A1" s="1"/>
      <c r="B1" s="1"/>
      <c r="C1" s="2"/>
      <c r="D1" s="65"/>
      <c r="E1" s="65"/>
      <c r="F1" s="65"/>
      <c r="G1" s="65"/>
      <c r="H1" s="65"/>
      <c r="I1" s="65"/>
      <c r="J1" s="65"/>
      <c r="K1" s="65"/>
      <c r="L1" s="78"/>
      <c r="M1" s="3"/>
    </row>
    <row r="2" spans="1:13" s="4" customFormat="1" ht="20.25" x14ac:dyDescent="0.25">
      <c r="A2" s="306" t="s">
        <v>0</v>
      </c>
      <c r="B2" s="306"/>
      <c r="C2" s="306"/>
      <c r="D2" s="306"/>
      <c r="E2" s="306"/>
      <c r="F2" s="306"/>
      <c r="G2" s="306"/>
      <c r="H2" s="306"/>
      <c r="I2" s="306"/>
      <c r="J2" s="306"/>
      <c r="K2" s="306"/>
      <c r="L2" s="306"/>
      <c r="M2" s="306"/>
    </row>
    <row r="3" spans="1:13" s="4" customFormat="1" ht="24" customHeight="1" x14ac:dyDescent="0.25">
      <c r="A3" s="306" t="s">
        <v>36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</row>
    <row r="4" spans="1:13" s="4" customFormat="1" ht="11.25" customHeight="1" x14ac:dyDescent="0.25">
      <c r="A4" s="5"/>
      <c r="B4" s="6"/>
      <c r="C4" s="2"/>
      <c r="D4" s="6"/>
      <c r="E4" s="6"/>
      <c r="F4" s="6"/>
      <c r="G4" s="6"/>
      <c r="H4" s="6"/>
      <c r="I4" s="6"/>
      <c r="J4" s="6"/>
      <c r="K4" s="6"/>
      <c r="L4" s="5"/>
      <c r="M4" s="8"/>
    </row>
    <row r="5" spans="1:13" s="4" customFormat="1" ht="11.25" customHeight="1" x14ac:dyDescent="0.25">
      <c r="A5" s="5"/>
      <c r="B5" s="6"/>
      <c r="C5" s="2"/>
      <c r="D5" s="6"/>
      <c r="E5" s="6"/>
      <c r="F5" s="6"/>
      <c r="G5" s="6"/>
      <c r="H5" s="6"/>
      <c r="I5" s="6"/>
      <c r="J5" s="6"/>
      <c r="K5" s="6"/>
      <c r="L5" s="5"/>
      <c r="M5" s="8"/>
    </row>
    <row r="6" spans="1:13" s="4" customFormat="1" ht="20.25" customHeight="1" x14ac:dyDescent="0.25">
      <c r="A6" s="311" t="s">
        <v>1</v>
      </c>
      <c r="B6" s="309" t="s">
        <v>2</v>
      </c>
      <c r="C6" s="307" t="s">
        <v>3</v>
      </c>
      <c r="D6" s="307"/>
      <c r="E6" s="307"/>
      <c r="F6" s="307"/>
      <c r="G6" s="307"/>
      <c r="H6" s="307"/>
      <c r="I6" s="307"/>
      <c r="J6" s="307"/>
      <c r="K6" s="307"/>
      <c r="L6" s="307"/>
      <c r="M6" s="313" t="s">
        <v>4</v>
      </c>
    </row>
    <row r="7" spans="1:13" s="4" customFormat="1" ht="27" customHeight="1" x14ac:dyDescent="0.25">
      <c r="A7" s="312"/>
      <c r="B7" s="310"/>
      <c r="C7" s="159" t="s">
        <v>166</v>
      </c>
      <c r="D7" s="159"/>
      <c r="E7" s="159" t="s">
        <v>96</v>
      </c>
      <c r="F7" s="159" t="s">
        <v>167</v>
      </c>
      <c r="G7" s="159"/>
      <c r="H7" s="159" t="s">
        <v>96</v>
      </c>
      <c r="I7" s="159" t="s">
        <v>167</v>
      </c>
      <c r="J7" s="159"/>
      <c r="K7" s="159" t="s">
        <v>96</v>
      </c>
      <c r="L7" s="159" t="s">
        <v>167</v>
      </c>
      <c r="M7" s="314"/>
    </row>
    <row r="8" spans="1:13" s="11" customFormat="1" x14ac:dyDescent="0.25">
      <c r="A8" s="9">
        <v>1</v>
      </c>
      <c r="B8" s="308" t="s">
        <v>226</v>
      </c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10"/>
    </row>
    <row r="9" spans="1:13" s="15" customFormat="1" x14ac:dyDescent="0.25">
      <c r="A9" s="12"/>
      <c r="B9" s="13" t="s">
        <v>227</v>
      </c>
      <c r="C9" s="14">
        <v>200</v>
      </c>
      <c r="D9" s="66" t="s">
        <v>5</v>
      </c>
      <c r="E9" s="66">
        <v>3</v>
      </c>
      <c r="F9" s="66" t="s">
        <v>23</v>
      </c>
      <c r="G9" s="67" t="s">
        <v>5</v>
      </c>
      <c r="H9" s="66">
        <v>3</v>
      </c>
      <c r="I9" s="66" t="s">
        <v>24</v>
      </c>
      <c r="J9" s="67" t="s">
        <v>5</v>
      </c>
      <c r="K9" s="67">
        <v>4</v>
      </c>
      <c r="L9" s="236" t="s">
        <v>18</v>
      </c>
      <c r="M9" s="18">
        <f>C9*E9*H9*K9</f>
        <v>7200</v>
      </c>
    </row>
    <row r="10" spans="1:13" s="4" customFormat="1" x14ac:dyDescent="0.25">
      <c r="A10" s="305" t="s">
        <v>7</v>
      </c>
      <c r="B10" s="305"/>
      <c r="C10" s="305"/>
      <c r="D10" s="305"/>
      <c r="E10" s="305"/>
      <c r="F10" s="305"/>
      <c r="G10" s="305"/>
      <c r="H10" s="305"/>
      <c r="I10" s="305"/>
      <c r="J10" s="305"/>
      <c r="K10" s="305"/>
      <c r="L10" s="305"/>
      <c r="M10" s="10">
        <f>SUM(M9:M9)</f>
        <v>7200</v>
      </c>
    </row>
    <row r="11" spans="1:13" s="11" customFormat="1" x14ac:dyDescent="0.25">
      <c r="A11" s="9">
        <v>2</v>
      </c>
      <c r="B11" s="308" t="s">
        <v>234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10"/>
    </row>
    <row r="12" spans="1:13" s="11" customFormat="1" x14ac:dyDescent="0.25">
      <c r="A12" s="9"/>
      <c r="B12" s="16" t="s">
        <v>39</v>
      </c>
      <c r="C12" s="14">
        <v>250</v>
      </c>
      <c r="D12" s="67" t="s">
        <v>5</v>
      </c>
      <c r="E12" s="67">
        <v>5</v>
      </c>
      <c r="F12" s="67" t="s">
        <v>8</v>
      </c>
      <c r="G12" s="67" t="s">
        <v>5</v>
      </c>
      <c r="H12" s="67">
        <v>2</v>
      </c>
      <c r="I12" s="67" t="s">
        <v>9</v>
      </c>
      <c r="J12" s="67" t="s">
        <v>5</v>
      </c>
      <c r="K12" s="67">
        <v>1</v>
      </c>
      <c r="L12" s="16" t="s">
        <v>46</v>
      </c>
      <c r="M12" s="18">
        <f>C12*E12*H12*K12</f>
        <v>2500</v>
      </c>
    </row>
    <row r="13" spans="1:13" s="11" customFormat="1" x14ac:dyDescent="0.25">
      <c r="A13" s="9"/>
      <c r="B13" s="16" t="s">
        <v>232</v>
      </c>
      <c r="C13" s="14">
        <v>1200</v>
      </c>
      <c r="D13" s="67" t="s">
        <v>5</v>
      </c>
      <c r="E13" s="67">
        <v>4</v>
      </c>
      <c r="F13" s="67" t="s">
        <v>233</v>
      </c>
      <c r="G13" s="67" t="s">
        <v>5</v>
      </c>
      <c r="H13" s="67">
        <v>2</v>
      </c>
      <c r="I13" s="67" t="s">
        <v>9</v>
      </c>
      <c r="J13" s="67" t="s">
        <v>5</v>
      </c>
      <c r="K13" s="67"/>
      <c r="L13" s="16"/>
      <c r="M13" s="18">
        <f>C13*E13*H13</f>
        <v>9600</v>
      </c>
    </row>
    <row r="14" spans="1:13" s="4" customFormat="1" x14ac:dyDescent="0.25">
      <c r="A14" s="20"/>
      <c r="B14" s="16" t="s">
        <v>40</v>
      </c>
      <c r="C14" s="14">
        <v>200</v>
      </c>
      <c r="D14" s="67" t="s">
        <v>5</v>
      </c>
      <c r="E14" s="67">
        <v>5</v>
      </c>
      <c r="F14" s="67" t="s">
        <v>8</v>
      </c>
      <c r="G14" s="67" t="s">
        <v>5</v>
      </c>
      <c r="H14" s="67">
        <v>2</v>
      </c>
      <c r="I14" s="67" t="s">
        <v>9</v>
      </c>
      <c r="J14" s="67" t="s">
        <v>5</v>
      </c>
      <c r="K14" s="67">
        <v>2</v>
      </c>
      <c r="L14" s="16" t="s">
        <v>46</v>
      </c>
      <c r="M14" s="18">
        <f>C14*E14*H14*K14</f>
        <v>4000</v>
      </c>
    </row>
    <row r="15" spans="1:13" s="4" customFormat="1" x14ac:dyDescent="0.25">
      <c r="A15" s="20"/>
      <c r="B15" s="16" t="s">
        <v>38</v>
      </c>
      <c r="C15" s="14">
        <v>50</v>
      </c>
      <c r="D15" s="67" t="s">
        <v>5</v>
      </c>
      <c r="E15" s="67">
        <v>5</v>
      </c>
      <c r="F15" s="67" t="s">
        <v>8</v>
      </c>
      <c r="G15" s="67" t="s">
        <v>5</v>
      </c>
      <c r="H15" s="67">
        <v>2</v>
      </c>
      <c r="I15" s="67" t="s">
        <v>9</v>
      </c>
      <c r="J15" s="67" t="s">
        <v>5</v>
      </c>
      <c r="K15" s="67">
        <v>3</v>
      </c>
      <c r="L15" s="16" t="s">
        <v>10</v>
      </c>
      <c r="M15" s="18">
        <f>C15*E15*H15*K15</f>
        <v>1500</v>
      </c>
    </row>
    <row r="16" spans="1:13" s="4" customFormat="1" x14ac:dyDescent="0.25">
      <c r="A16" s="20"/>
      <c r="B16" s="16" t="s">
        <v>235</v>
      </c>
      <c r="C16" s="14">
        <v>200</v>
      </c>
      <c r="D16" s="67" t="s">
        <v>5</v>
      </c>
      <c r="E16" s="67">
        <v>2</v>
      </c>
      <c r="F16" s="67" t="s">
        <v>236</v>
      </c>
      <c r="G16" s="67" t="s">
        <v>5</v>
      </c>
      <c r="H16" s="67">
        <v>3</v>
      </c>
      <c r="I16" s="67" t="s">
        <v>9</v>
      </c>
      <c r="J16" s="67" t="s">
        <v>5</v>
      </c>
      <c r="K16" s="67">
        <v>2</v>
      </c>
      <c r="L16" s="16" t="s">
        <v>18</v>
      </c>
      <c r="M16" s="18">
        <f>C16*E16*H16*K16</f>
        <v>2400</v>
      </c>
    </row>
    <row r="17" spans="1:13" s="4" customFormat="1" x14ac:dyDescent="0.25">
      <c r="A17" s="20"/>
      <c r="B17" s="16" t="s">
        <v>35</v>
      </c>
      <c r="C17" s="14">
        <v>1500</v>
      </c>
      <c r="D17" s="67" t="s">
        <v>5</v>
      </c>
      <c r="E17" s="67">
        <v>5</v>
      </c>
      <c r="F17" s="67" t="s">
        <v>8</v>
      </c>
      <c r="G17" s="67"/>
      <c r="H17" s="67"/>
      <c r="I17" s="67"/>
      <c r="J17" s="67"/>
      <c r="K17" s="67"/>
      <c r="L17" s="16"/>
      <c r="M17" s="18">
        <f>C17*E17</f>
        <v>7500</v>
      </c>
    </row>
    <row r="18" spans="1:13" s="4" customFormat="1" x14ac:dyDescent="0.25">
      <c r="A18" s="305" t="s">
        <v>7</v>
      </c>
      <c r="B18" s="305"/>
      <c r="C18" s="305"/>
      <c r="D18" s="305"/>
      <c r="E18" s="305"/>
      <c r="F18" s="305"/>
      <c r="G18" s="305"/>
      <c r="H18" s="305"/>
      <c r="I18" s="305"/>
      <c r="J18" s="305"/>
      <c r="K18" s="305"/>
      <c r="L18" s="305"/>
      <c r="M18" s="10">
        <f>SUM(M12:M17)</f>
        <v>27500</v>
      </c>
    </row>
    <row r="19" spans="1:13" s="4" customFormat="1" x14ac:dyDescent="0.25">
      <c r="A19" s="36">
        <v>3</v>
      </c>
      <c r="B19" s="308" t="s">
        <v>229</v>
      </c>
      <c r="C19" s="308"/>
      <c r="D19" s="308"/>
      <c r="E19" s="308"/>
      <c r="F19" s="308"/>
      <c r="G19" s="308"/>
      <c r="H19" s="308"/>
      <c r="I19" s="308"/>
      <c r="J19" s="308"/>
      <c r="K19" s="308"/>
      <c r="L19" s="308"/>
      <c r="M19" s="10"/>
    </row>
    <row r="20" spans="1:13" s="4" customFormat="1" x14ac:dyDescent="0.25">
      <c r="A20" s="36"/>
      <c r="B20" s="16" t="s">
        <v>56</v>
      </c>
      <c r="C20" s="14">
        <v>0</v>
      </c>
      <c r="D20" s="75" t="s">
        <v>5</v>
      </c>
      <c r="E20" s="67">
        <v>1</v>
      </c>
      <c r="F20" s="67" t="s">
        <v>22</v>
      </c>
      <c r="G20" s="76"/>
      <c r="H20" s="67"/>
      <c r="I20" s="67"/>
      <c r="J20" s="67"/>
      <c r="K20" s="67"/>
      <c r="L20" s="16"/>
      <c r="M20" s="19">
        <f t="shared" ref="M20:M24" si="0">C20*E20</f>
        <v>0</v>
      </c>
    </row>
    <row r="21" spans="1:13" s="4" customFormat="1" x14ac:dyDescent="0.25">
      <c r="A21" s="36"/>
      <c r="B21" s="16" t="s">
        <v>228</v>
      </c>
      <c r="C21" s="14">
        <v>0</v>
      </c>
      <c r="D21" s="68" t="s">
        <v>5</v>
      </c>
      <c r="E21" s="67">
        <v>1</v>
      </c>
      <c r="F21" s="67" t="s">
        <v>22</v>
      </c>
      <c r="G21" s="67"/>
      <c r="H21" s="67"/>
      <c r="I21" s="67"/>
      <c r="J21" s="67"/>
      <c r="K21" s="67"/>
      <c r="L21" s="16"/>
      <c r="M21" s="19">
        <f t="shared" si="0"/>
        <v>0</v>
      </c>
    </row>
    <row r="22" spans="1:13" s="4" customFormat="1" x14ac:dyDescent="0.25">
      <c r="A22" s="36"/>
      <c r="B22" s="16" t="s">
        <v>222</v>
      </c>
      <c r="C22" s="14">
        <v>0</v>
      </c>
      <c r="D22" s="68" t="s">
        <v>5</v>
      </c>
      <c r="E22" s="67">
        <v>50</v>
      </c>
      <c r="F22" s="67" t="s">
        <v>6</v>
      </c>
      <c r="G22" s="67"/>
      <c r="H22" s="67"/>
      <c r="I22" s="67"/>
      <c r="J22" s="67"/>
      <c r="K22" s="67"/>
      <c r="L22" s="16"/>
      <c r="M22" s="19">
        <f t="shared" ref="M22" si="1">C22*E22</f>
        <v>0</v>
      </c>
    </row>
    <row r="23" spans="1:13" s="4" customFormat="1" x14ac:dyDescent="0.25">
      <c r="A23" s="36"/>
      <c r="B23" s="16" t="s">
        <v>55</v>
      </c>
      <c r="C23" s="14">
        <v>0</v>
      </c>
      <c r="D23" s="68" t="s">
        <v>5</v>
      </c>
      <c r="E23" s="67">
        <v>1</v>
      </c>
      <c r="F23" s="67" t="s">
        <v>22</v>
      </c>
      <c r="G23" s="67"/>
      <c r="H23" s="67"/>
      <c r="I23" s="67"/>
      <c r="J23" s="67"/>
      <c r="K23" s="67"/>
      <c r="L23" s="16"/>
      <c r="M23" s="19">
        <f t="shared" si="0"/>
        <v>0</v>
      </c>
    </row>
    <row r="24" spans="1:13" s="4" customFormat="1" x14ac:dyDescent="0.25">
      <c r="A24" s="36"/>
      <c r="B24" s="16" t="s">
        <v>230</v>
      </c>
      <c r="C24" s="14">
        <v>0</v>
      </c>
      <c r="D24" s="68" t="s">
        <v>5</v>
      </c>
      <c r="E24" s="67">
        <v>4</v>
      </c>
      <c r="F24" s="67" t="s">
        <v>22</v>
      </c>
      <c r="G24" s="67"/>
      <c r="H24" s="67"/>
      <c r="I24" s="67"/>
      <c r="J24" s="67"/>
      <c r="K24" s="67"/>
      <c r="L24" s="16"/>
      <c r="M24" s="19">
        <f t="shared" si="0"/>
        <v>0</v>
      </c>
    </row>
    <row r="25" spans="1:13" s="4" customFormat="1" x14ac:dyDescent="0.25">
      <c r="A25" s="305" t="s">
        <v>7</v>
      </c>
      <c r="B25" s="305"/>
      <c r="C25" s="305"/>
      <c r="D25" s="305"/>
      <c r="E25" s="305"/>
      <c r="F25" s="305"/>
      <c r="G25" s="305"/>
      <c r="H25" s="305"/>
      <c r="I25" s="305"/>
      <c r="J25" s="305"/>
      <c r="K25" s="305"/>
      <c r="L25" s="305"/>
      <c r="M25" s="10">
        <f>SUM(M20:M24)</f>
        <v>0</v>
      </c>
    </row>
    <row r="26" spans="1:13" s="11" customFormat="1" x14ac:dyDescent="0.25">
      <c r="A26" s="9">
        <v>4</v>
      </c>
      <c r="B26" s="61" t="s">
        <v>225</v>
      </c>
      <c r="C26" s="21"/>
      <c r="D26" s="9"/>
      <c r="E26" s="9"/>
      <c r="F26" s="9"/>
      <c r="G26" s="9"/>
      <c r="H26" s="9"/>
      <c r="I26" s="9"/>
      <c r="J26" s="9"/>
      <c r="K26" s="9"/>
      <c r="L26" s="61"/>
      <c r="M26" s="10"/>
    </row>
    <row r="27" spans="1:13" s="4" customFormat="1" x14ac:dyDescent="0.25">
      <c r="A27" s="9"/>
      <c r="B27" s="16" t="s">
        <v>223</v>
      </c>
      <c r="C27" s="14">
        <v>250</v>
      </c>
      <c r="D27" s="67" t="s">
        <v>5</v>
      </c>
      <c r="E27" s="67">
        <v>20</v>
      </c>
      <c r="F27" s="67" t="s">
        <v>168</v>
      </c>
      <c r="G27" s="67"/>
      <c r="H27" s="67"/>
      <c r="I27" s="67"/>
      <c r="J27" s="67"/>
      <c r="K27" s="67"/>
      <c r="L27" s="16"/>
      <c r="M27" s="19">
        <f>C27*E27</f>
        <v>5000</v>
      </c>
    </row>
    <row r="28" spans="1:13" s="4" customFormat="1" x14ac:dyDescent="0.25">
      <c r="A28" s="9"/>
      <c r="B28" s="16" t="s">
        <v>224</v>
      </c>
      <c r="C28" s="14">
        <v>200</v>
      </c>
      <c r="D28" s="67" t="s">
        <v>5</v>
      </c>
      <c r="E28" s="67">
        <v>20</v>
      </c>
      <c r="F28" s="67" t="s">
        <v>168</v>
      </c>
      <c r="G28" s="67"/>
      <c r="H28" s="67"/>
      <c r="I28" s="67"/>
      <c r="J28" s="67"/>
      <c r="K28" s="67"/>
      <c r="L28" s="16"/>
      <c r="M28" s="19">
        <f t="shared" ref="M28:M29" si="2">C28*E28</f>
        <v>4000</v>
      </c>
    </row>
    <row r="29" spans="1:13" s="4" customFormat="1" x14ac:dyDescent="0.25">
      <c r="A29" s="9"/>
      <c r="B29" s="16" t="s">
        <v>52</v>
      </c>
      <c r="C29" s="14">
        <v>20</v>
      </c>
      <c r="D29" s="67" t="s">
        <v>5</v>
      </c>
      <c r="E29" s="67">
        <v>300</v>
      </c>
      <c r="F29" s="67" t="s">
        <v>168</v>
      </c>
      <c r="G29" s="67"/>
      <c r="H29" s="67"/>
      <c r="I29" s="67"/>
      <c r="J29" s="67"/>
      <c r="K29" s="67"/>
      <c r="L29" s="16"/>
      <c r="M29" s="19">
        <f t="shared" si="2"/>
        <v>6000</v>
      </c>
    </row>
    <row r="30" spans="1:13" s="11" customFormat="1" x14ac:dyDescent="0.25">
      <c r="A30" s="305" t="s">
        <v>7</v>
      </c>
      <c r="B30" s="305"/>
      <c r="C30" s="305"/>
      <c r="D30" s="305"/>
      <c r="E30" s="305"/>
      <c r="F30" s="305"/>
      <c r="G30" s="305"/>
      <c r="H30" s="305"/>
      <c r="I30" s="305"/>
      <c r="J30" s="305"/>
      <c r="K30" s="305"/>
      <c r="L30" s="305"/>
      <c r="M30" s="10">
        <f>SUM(M27:M29)</f>
        <v>15000</v>
      </c>
    </row>
    <row r="31" spans="1:13" s="26" customFormat="1" x14ac:dyDescent="0.25">
      <c r="A31" s="25">
        <v>5</v>
      </c>
      <c r="B31" s="315" t="s">
        <v>50</v>
      </c>
      <c r="C31" s="315"/>
      <c r="D31" s="315"/>
      <c r="E31" s="315"/>
      <c r="F31" s="315"/>
      <c r="G31" s="315"/>
      <c r="H31" s="315"/>
      <c r="I31" s="315"/>
      <c r="J31" s="315"/>
      <c r="K31" s="315"/>
      <c r="L31" s="315"/>
      <c r="M31" s="10"/>
    </row>
    <row r="32" spans="1:13" s="26" customFormat="1" x14ac:dyDescent="0.25">
      <c r="A32" s="25"/>
      <c r="B32" s="13" t="s">
        <v>57</v>
      </c>
      <c r="C32" s="31">
        <v>10000</v>
      </c>
      <c r="D32" s="32" t="s">
        <v>5</v>
      </c>
      <c r="E32" s="72">
        <v>1</v>
      </c>
      <c r="F32" s="32" t="s">
        <v>11</v>
      </c>
      <c r="G32" s="72"/>
      <c r="H32" s="72"/>
      <c r="I32" s="72"/>
      <c r="J32" s="62"/>
      <c r="K32" s="62"/>
      <c r="L32" s="80"/>
      <c r="M32" s="30">
        <f t="shared" ref="M32:M33" si="3">C32*E32</f>
        <v>10000</v>
      </c>
    </row>
    <row r="33" spans="1:13" s="26" customFormat="1" x14ac:dyDescent="0.25">
      <c r="A33" s="25"/>
      <c r="B33" s="13" t="s">
        <v>49</v>
      </c>
      <c r="C33" s="31">
        <v>500</v>
      </c>
      <c r="D33" s="32" t="s">
        <v>5</v>
      </c>
      <c r="E33" s="72">
        <v>20</v>
      </c>
      <c r="F33" s="32" t="s">
        <v>6</v>
      </c>
      <c r="G33" s="72"/>
      <c r="H33" s="72"/>
      <c r="I33" s="72"/>
      <c r="J33" s="62"/>
      <c r="K33" s="62"/>
      <c r="L33" s="80"/>
      <c r="M33" s="30">
        <f t="shared" si="3"/>
        <v>10000</v>
      </c>
    </row>
    <row r="34" spans="1:13" s="26" customFormat="1" x14ac:dyDescent="0.25">
      <c r="A34" s="33"/>
      <c r="B34" s="63" t="s">
        <v>12</v>
      </c>
      <c r="C34" s="30">
        <v>1000</v>
      </c>
      <c r="D34" s="27" t="s">
        <v>5</v>
      </c>
      <c r="E34" s="67">
        <v>1</v>
      </c>
      <c r="F34" s="67" t="s">
        <v>8</v>
      </c>
      <c r="G34" s="67" t="s">
        <v>5</v>
      </c>
      <c r="H34" s="67">
        <v>4</v>
      </c>
      <c r="I34" s="67" t="s">
        <v>18</v>
      </c>
      <c r="J34" s="29"/>
      <c r="K34" s="29"/>
      <c r="L34" s="81"/>
      <c r="M34" s="30">
        <f>C34*E34*H34</f>
        <v>4000</v>
      </c>
    </row>
    <row r="35" spans="1:13" s="26" customFormat="1" x14ac:dyDescent="0.25">
      <c r="A35" s="34"/>
      <c r="B35" s="63" t="s">
        <v>13</v>
      </c>
      <c r="C35" s="30">
        <v>500</v>
      </c>
      <c r="D35" s="27" t="s">
        <v>5</v>
      </c>
      <c r="E35" s="67">
        <v>1</v>
      </c>
      <c r="F35" s="67" t="s">
        <v>8</v>
      </c>
      <c r="G35" s="67" t="s">
        <v>5</v>
      </c>
      <c r="H35" s="67">
        <v>3</v>
      </c>
      <c r="I35" s="67" t="s">
        <v>18</v>
      </c>
      <c r="J35" s="28"/>
      <c r="K35" s="29"/>
      <c r="L35" s="81"/>
      <c r="M35" s="30">
        <f t="shared" ref="M35:M36" si="4">C35*E35*H35</f>
        <v>1500</v>
      </c>
    </row>
    <row r="36" spans="1:13" s="26" customFormat="1" x14ac:dyDescent="0.25">
      <c r="A36" s="34"/>
      <c r="B36" s="63" t="s">
        <v>14</v>
      </c>
      <c r="C36" s="30">
        <v>500</v>
      </c>
      <c r="D36" s="27" t="s">
        <v>5</v>
      </c>
      <c r="E36" s="67">
        <v>1</v>
      </c>
      <c r="F36" s="67" t="s">
        <v>8</v>
      </c>
      <c r="G36" s="67" t="s">
        <v>5</v>
      </c>
      <c r="H36" s="67">
        <v>6</v>
      </c>
      <c r="I36" s="67" t="s">
        <v>18</v>
      </c>
      <c r="J36" s="28"/>
      <c r="K36" s="29"/>
      <c r="L36" s="81"/>
      <c r="M36" s="30">
        <f t="shared" si="4"/>
        <v>3000</v>
      </c>
    </row>
    <row r="37" spans="1:13" s="26" customFormat="1" x14ac:dyDescent="0.25">
      <c r="A37" s="316" t="s">
        <v>7</v>
      </c>
      <c r="B37" s="316"/>
      <c r="C37" s="316"/>
      <c r="D37" s="316"/>
      <c r="E37" s="316"/>
      <c r="F37" s="316"/>
      <c r="G37" s="316"/>
      <c r="H37" s="316"/>
      <c r="I37" s="316"/>
      <c r="J37" s="316"/>
      <c r="K37" s="316"/>
      <c r="L37" s="316"/>
      <c r="M37" s="35">
        <f>SUM(M32:M36)</f>
        <v>28500</v>
      </c>
    </row>
    <row r="38" spans="1:13" s="4" customFormat="1" x14ac:dyDescent="0.25">
      <c r="A38" s="36">
        <v>6</v>
      </c>
      <c r="B38" s="308" t="s">
        <v>231</v>
      </c>
      <c r="C38" s="308"/>
      <c r="D38" s="308"/>
      <c r="E38" s="308"/>
      <c r="F38" s="308"/>
      <c r="G38" s="308"/>
      <c r="H38" s="308"/>
      <c r="I38" s="308"/>
      <c r="J38" s="308"/>
      <c r="K38" s="308"/>
      <c r="L38" s="308"/>
      <c r="M38" s="40"/>
    </row>
    <row r="39" spans="1:13" s="4" customFormat="1" x14ac:dyDescent="0.25">
      <c r="A39" s="36"/>
      <c r="B39" s="39" t="s">
        <v>237</v>
      </c>
      <c r="C39" s="30">
        <v>0</v>
      </c>
      <c r="D39" s="68" t="s">
        <v>5</v>
      </c>
      <c r="E39" s="68">
        <v>1</v>
      </c>
      <c r="F39" s="68" t="s">
        <v>22</v>
      </c>
      <c r="G39" s="36"/>
      <c r="H39" s="36"/>
      <c r="I39" s="36"/>
      <c r="J39" s="36"/>
      <c r="K39" s="36"/>
      <c r="L39" s="82"/>
      <c r="M39" s="18">
        <f>C39*E39</f>
        <v>0</v>
      </c>
    </row>
    <row r="40" spans="1:13" s="4" customFormat="1" x14ac:dyDescent="0.25">
      <c r="A40" s="36"/>
      <c r="B40" s="39" t="s">
        <v>238</v>
      </c>
      <c r="C40" s="30">
        <v>0</v>
      </c>
      <c r="D40" s="68" t="s">
        <v>5</v>
      </c>
      <c r="E40" s="68">
        <v>1</v>
      </c>
      <c r="F40" s="68" t="s">
        <v>22</v>
      </c>
      <c r="G40" s="36"/>
      <c r="H40" s="36"/>
      <c r="I40" s="36"/>
      <c r="J40" s="36"/>
      <c r="K40" s="36"/>
      <c r="L40" s="82"/>
      <c r="M40" s="18">
        <f>C40*E40</f>
        <v>0</v>
      </c>
    </row>
    <row r="41" spans="1:13" s="11" customFormat="1" x14ac:dyDescent="0.25">
      <c r="A41" s="36"/>
      <c r="B41" s="39" t="s">
        <v>239</v>
      </c>
      <c r="C41" s="30">
        <v>0</v>
      </c>
      <c r="D41" s="68" t="s">
        <v>5</v>
      </c>
      <c r="E41" s="73">
        <v>1</v>
      </c>
      <c r="F41" s="68" t="s">
        <v>240</v>
      </c>
      <c r="G41" s="68" t="s">
        <v>5</v>
      </c>
      <c r="H41" s="74">
        <v>2</v>
      </c>
      <c r="I41" s="68" t="s">
        <v>9</v>
      </c>
      <c r="J41" s="68"/>
      <c r="K41" s="73"/>
      <c r="L41" s="39"/>
      <c r="M41" s="18">
        <f>H41*E41*C41</f>
        <v>0</v>
      </c>
    </row>
    <row r="42" spans="1:13" s="4" customFormat="1" x14ac:dyDescent="0.25">
      <c r="A42" s="36"/>
      <c r="B42" s="39"/>
      <c r="C42" s="14"/>
      <c r="D42" s="68"/>
      <c r="E42" s="68"/>
      <c r="F42" s="68"/>
      <c r="G42" s="68"/>
      <c r="H42" s="68"/>
      <c r="I42" s="317" t="s">
        <v>7</v>
      </c>
      <c r="J42" s="317"/>
      <c r="K42" s="317"/>
      <c r="L42" s="317"/>
      <c r="M42" s="40">
        <f>SUM(M39:M41)</f>
        <v>0</v>
      </c>
    </row>
    <row r="43" spans="1:13" s="4" customFormat="1" x14ac:dyDescent="0.25">
      <c r="A43" s="9">
        <v>7</v>
      </c>
      <c r="B43" s="308" t="s">
        <v>53</v>
      </c>
      <c r="C43" s="308"/>
      <c r="D43" s="308"/>
      <c r="E43" s="308"/>
      <c r="F43" s="308"/>
      <c r="G43" s="308"/>
      <c r="H43" s="308"/>
      <c r="I43" s="308"/>
      <c r="J43" s="308"/>
      <c r="K43" s="308"/>
      <c r="L43" s="308"/>
      <c r="M43" s="10"/>
    </row>
    <row r="44" spans="1:13" s="4" customFormat="1" x14ac:dyDescent="0.25">
      <c r="A44" s="9"/>
      <c r="B44" s="16" t="s">
        <v>54</v>
      </c>
      <c r="C44" s="14">
        <v>400</v>
      </c>
      <c r="D44" s="67" t="s">
        <v>5</v>
      </c>
      <c r="E44" s="67">
        <v>1</v>
      </c>
      <c r="F44" s="67" t="s">
        <v>23</v>
      </c>
      <c r="G44" s="67" t="s">
        <v>5</v>
      </c>
      <c r="H44" s="67">
        <v>2</v>
      </c>
      <c r="I44" s="67" t="s">
        <v>9</v>
      </c>
      <c r="J44" s="67" t="s">
        <v>5</v>
      </c>
      <c r="K44" s="67">
        <v>4</v>
      </c>
      <c r="L44" s="67" t="s">
        <v>18</v>
      </c>
      <c r="M44" s="19">
        <f>C44*E44*H44*K44</f>
        <v>3200</v>
      </c>
    </row>
    <row r="45" spans="1:13" s="4" customFormat="1" x14ac:dyDescent="0.25">
      <c r="A45" s="17"/>
      <c r="B45" s="16" t="s">
        <v>25</v>
      </c>
      <c r="C45" s="14">
        <v>250</v>
      </c>
      <c r="D45" s="67" t="s">
        <v>5</v>
      </c>
      <c r="E45" s="67">
        <v>1</v>
      </c>
      <c r="F45" s="67" t="s">
        <v>23</v>
      </c>
      <c r="G45" s="67" t="s">
        <v>5</v>
      </c>
      <c r="H45" s="67">
        <v>2</v>
      </c>
      <c r="I45" s="67" t="s">
        <v>9</v>
      </c>
      <c r="J45" s="67" t="s">
        <v>5</v>
      </c>
      <c r="K45" s="67">
        <v>4</v>
      </c>
      <c r="L45" s="67" t="s">
        <v>18</v>
      </c>
      <c r="M45" s="19">
        <f>C45*E45*H45*K45</f>
        <v>2000</v>
      </c>
    </row>
    <row r="46" spans="1:13" s="4" customFormat="1" x14ac:dyDescent="0.25">
      <c r="A46" s="17"/>
      <c r="B46" s="16" t="s">
        <v>26</v>
      </c>
      <c r="C46" s="14">
        <v>10000</v>
      </c>
      <c r="D46" s="67" t="s">
        <v>5</v>
      </c>
      <c r="E46" s="67">
        <v>1</v>
      </c>
      <c r="F46" s="67" t="s">
        <v>22</v>
      </c>
      <c r="G46" s="67"/>
      <c r="H46" s="67"/>
      <c r="I46" s="67"/>
      <c r="J46" s="67"/>
      <c r="K46" s="67"/>
      <c r="L46" s="16"/>
      <c r="M46" s="19">
        <f>C46*E46</f>
        <v>10000</v>
      </c>
    </row>
    <row r="47" spans="1:13" s="11" customFormat="1" x14ac:dyDescent="0.25">
      <c r="A47" s="305" t="s">
        <v>7</v>
      </c>
      <c r="B47" s="305"/>
      <c r="C47" s="305"/>
      <c r="D47" s="305"/>
      <c r="E47" s="305"/>
      <c r="F47" s="305"/>
      <c r="G47" s="305"/>
      <c r="H47" s="305"/>
      <c r="I47" s="305"/>
      <c r="J47" s="305"/>
      <c r="K47" s="305"/>
      <c r="L47" s="305"/>
      <c r="M47" s="10">
        <f>SUM(M44:M46)</f>
        <v>15200</v>
      </c>
    </row>
    <row r="48" spans="1:13" s="23" customFormat="1" x14ac:dyDescent="0.25">
      <c r="A48" s="9">
        <v>8</v>
      </c>
      <c r="B48" s="308" t="s">
        <v>41</v>
      </c>
      <c r="C48" s="308"/>
      <c r="D48" s="308"/>
      <c r="E48" s="308"/>
      <c r="F48" s="308"/>
      <c r="G48" s="308"/>
      <c r="H48" s="308"/>
      <c r="I48" s="308"/>
      <c r="J48" s="308"/>
      <c r="K48" s="308"/>
      <c r="L48" s="308"/>
      <c r="M48" s="10"/>
    </row>
    <row r="49" spans="1:13" s="4" customFormat="1" x14ac:dyDescent="0.25">
      <c r="A49" s="17"/>
      <c r="B49" s="16" t="s">
        <v>47</v>
      </c>
      <c r="C49" s="14">
        <v>0</v>
      </c>
      <c r="D49" s="67" t="s">
        <v>5</v>
      </c>
      <c r="E49" s="67">
        <v>1</v>
      </c>
      <c r="F49" s="67" t="s">
        <v>8</v>
      </c>
      <c r="G49" s="67" t="s">
        <v>5</v>
      </c>
      <c r="H49" s="67">
        <v>1</v>
      </c>
      <c r="I49" s="67" t="s">
        <v>9</v>
      </c>
      <c r="J49" s="67"/>
      <c r="K49" s="67"/>
      <c r="L49" s="79"/>
      <c r="M49" s="19">
        <f>C49*E49*H49</f>
        <v>0</v>
      </c>
    </row>
    <row r="50" spans="1:13" s="24" customFormat="1" x14ac:dyDescent="0.25">
      <c r="A50" s="305" t="s">
        <v>7</v>
      </c>
      <c r="B50" s="305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10">
        <f>SUM(M49:M49)</f>
        <v>0</v>
      </c>
    </row>
    <row r="51" spans="1:13" s="4" customFormat="1" x14ac:dyDescent="0.25">
      <c r="A51" s="9">
        <v>9</v>
      </c>
      <c r="B51" s="308" t="s">
        <v>27</v>
      </c>
      <c r="C51" s="308"/>
      <c r="D51" s="308"/>
      <c r="E51" s="308"/>
      <c r="F51" s="308"/>
      <c r="G51" s="308"/>
      <c r="H51" s="308"/>
      <c r="I51" s="308"/>
      <c r="J51" s="308"/>
      <c r="K51" s="308"/>
      <c r="L51" s="308"/>
      <c r="M51" s="10"/>
    </row>
    <row r="52" spans="1:13" s="4" customFormat="1" x14ac:dyDescent="0.25">
      <c r="A52" s="17"/>
      <c r="B52" s="16" t="s">
        <v>51</v>
      </c>
      <c r="C52" s="14">
        <v>0</v>
      </c>
      <c r="D52" s="67" t="s">
        <v>5</v>
      </c>
      <c r="E52" s="67">
        <v>10</v>
      </c>
      <c r="F52" s="67" t="s">
        <v>6</v>
      </c>
      <c r="G52" s="67"/>
      <c r="H52" s="67"/>
      <c r="I52" s="67"/>
      <c r="J52" s="67"/>
      <c r="K52" s="67"/>
      <c r="L52" s="16"/>
      <c r="M52" s="19">
        <f>C52*E52</f>
        <v>0</v>
      </c>
    </row>
    <row r="53" spans="1:13" s="4" customFormat="1" x14ac:dyDescent="0.25">
      <c r="A53" s="17"/>
      <c r="B53" s="16" t="s">
        <v>43</v>
      </c>
      <c r="C53" s="14">
        <v>0</v>
      </c>
      <c r="D53" s="67" t="s">
        <v>5</v>
      </c>
      <c r="E53" s="67">
        <v>10</v>
      </c>
      <c r="F53" s="67" t="s">
        <v>6</v>
      </c>
      <c r="G53" s="67"/>
      <c r="H53" s="67"/>
      <c r="I53" s="67"/>
      <c r="J53" s="67"/>
      <c r="K53" s="67"/>
      <c r="L53" s="16"/>
      <c r="M53" s="19">
        <f>C53*E53</f>
        <v>0</v>
      </c>
    </row>
    <row r="54" spans="1:13" s="11" customFormat="1" x14ac:dyDescent="0.25">
      <c r="A54" s="305" t="s">
        <v>7</v>
      </c>
      <c r="B54" s="305"/>
      <c r="C54" s="305"/>
      <c r="D54" s="305"/>
      <c r="E54" s="305"/>
      <c r="F54" s="305"/>
      <c r="G54" s="305"/>
      <c r="H54" s="305"/>
      <c r="I54" s="305"/>
      <c r="J54" s="305"/>
      <c r="K54" s="305"/>
      <c r="L54" s="305"/>
      <c r="M54" s="10">
        <f>SUM(M52:M53)</f>
        <v>0</v>
      </c>
    </row>
    <row r="55" spans="1:13" s="4" customFormat="1" x14ac:dyDescent="0.25">
      <c r="A55" s="9">
        <v>10</v>
      </c>
      <c r="B55" s="308" t="s">
        <v>19</v>
      </c>
      <c r="C55" s="308"/>
      <c r="D55" s="308"/>
      <c r="E55" s="308"/>
      <c r="F55" s="308"/>
      <c r="G55" s="308"/>
      <c r="H55" s="308"/>
      <c r="I55" s="308"/>
      <c r="J55" s="308"/>
      <c r="K55" s="308"/>
      <c r="L55" s="308"/>
      <c r="M55" s="10"/>
    </row>
    <row r="56" spans="1:13" s="4" customFormat="1" x14ac:dyDescent="0.25">
      <c r="A56" s="22"/>
      <c r="B56" s="13" t="s">
        <v>42</v>
      </c>
      <c r="C56" s="30">
        <v>400</v>
      </c>
      <c r="D56" s="67" t="s">
        <v>5</v>
      </c>
      <c r="E56" s="67">
        <v>3</v>
      </c>
      <c r="F56" s="67" t="s">
        <v>9</v>
      </c>
      <c r="G56" s="67" t="s">
        <v>5</v>
      </c>
      <c r="H56" s="67">
        <v>8</v>
      </c>
      <c r="I56" s="67" t="s">
        <v>18</v>
      </c>
      <c r="J56" s="67" t="s">
        <v>5</v>
      </c>
      <c r="K56" s="67">
        <v>1</v>
      </c>
      <c r="L56" s="160" t="s">
        <v>20</v>
      </c>
      <c r="M56" s="19">
        <f>C56*E56*H56</f>
        <v>9600</v>
      </c>
    </row>
    <row r="57" spans="1:13" s="4" customFormat="1" ht="17.25" customHeight="1" x14ac:dyDescent="0.25">
      <c r="A57" s="22"/>
      <c r="B57" s="13" t="s">
        <v>48</v>
      </c>
      <c r="C57" s="30">
        <v>500</v>
      </c>
      <c r="D57" s="67" t="s">
        <v>5</v>
      </c>
      <c r="E57" s="67">
        <v>3</v>
      </c>
      <c r="F57" s="67" t="s">
        <v>9</v>
      </c>
      <c r="G57" s="67" t="s">
        <v>5</v>
      </c>
      <c r="H57" s="67">
        <v>8</v>
      </c>
      <c r="I57" s="67" t="s">
        <v>18</v>
      </c>
      <c r="J57" s="67" t="s">
        <v>5</v>
      </c>
      <c r="K57" s="67">
        <v>1</v>
      </c>
      <c r="L57" s="160" t="s">
        <v>21</v>
      </c>
      <c r="M57" s="19">
        <f>C57*E57*H57</f>
        <v>12000</v>
      </c>
    </row>
    <row r="58" spans="1:13" s="4" customFormat="1" ht="21" customHeight="1" x14ac:dyDescent="0.25">
      <c r="A58" s="305" t="s">
        <v>7</v>
      </c>
      <c r="B58" s="305"/>
      <c r="C58" s="305"/>
      <c r="D58" s="305"/>
      <c r="E58" s="305"/>
      <c r="F58" s="305"/>
      <c r="G58" s="305"/>
      <c r="H58" s="305"/>
      <c r="I58" s="305"/>
      <c r="J58" s="305"/>
      <c r="K58" s="305"/>
      <c r="L58" s="305"/>
      <c r="M58" s="10">
        <f>SUM(M56:M57)</f>
        <v>21600</v>
      </c>
    </row>
    <row r="59" spans="1:13" s="23" customFormat="1" x14ac:dyDescent="0.25">
      <c r="A59" s="36">
        <v>11</v>
      </c>
      <c r="B59" s="308" t="s">
        <v>15</v>
      </c>
      <c r="C59" s="308"/>
      <c r="D59" s="308"/>
      <c r="E59" s="308"/>
      <c r="F59" s="308"/>
      <c r="G59" s="308"/>
      <c r="H59" s="308"/>
      <c r="I59" s="308"/>
      <c r="J59" s="308"/>
      <c r="K59" s="308"/>
      <c r="L59" s="308"/>
      <c r="M59" s="37"/>
    </row>
    <row r="60" spans="1:13" s="23" customFormat="1" x14ac:dyDescent="0.25">
      <c r="A60" s="36"/>
      <c r="B60" s="16" t="s">
        <v>16</v>
      </c>
      <c r="C60" s="14">
        <v>200</v>
      </c>
      <c r="D60" s="68" t="s">
        <v>5</v>
      </c>
      <c r="E60" s="68">
        <v>4</v>
      </c>
      <c r="F60" s="68" t="s">
        <v>17</v>
      </c>
      <c r="G60" s="68" t="s">
        <v>5</v>
      </c>
      <c r="H60" s="68">
        <v>1</v>
      </c>
      <c r="I60" s="68" t="s">
        <v>9</v>
      </c>
      <c r="J60" s="68">
        <v>8</v>
      </c>
      <c r="K60" s="68" t="s">
        <v>18</v>
      </c>
      <c r="L60" s="61"/>
      <c r="M60" s="38">
        <f>C60*E60*H60*J60</f>
        <v>6400</v>
      </c>
    </row>
    <row r="61" spans="1:13" s="41" customFormat="1" x14ac:dyDescent="0.25">
      <c r="A61" s="36"/>
      <c r="B61" s="39"/>
      <c r="C61" s="14"/>
      <c r="D61" s="68"/>
      <c r="E61" s="68"/>
      <c r="F61" s="68"/>
      <c r="G61" s="68"/>
      <c r="H61" s="68"/>
      <c r="I61" s="319" t="s">
        <v>7</v>
      </c>
      <c r="J61" s="319"/>
      <c r="K61" s="319"/>
      <c r="L61" s="319"/>
      <c r="M61" s="40">
        <f>SUM(M60:M60)</f>
        <v>6400</v>
      </c>
    </row>
    <row r="62" spans="1:13" s="11" customFormat="1" x14ac:dyDescent="0.25">
      <c r="A62" s="9">
        <v>12</v>
      </c>
      <c r="B62" s="308" t="s">
        <v>28</v>
      </c>
      <c r="C62" s="308"/>
      <c r="D62" s="308"/>
      <c r="E62" s="308"/>
      <c r="F62" s="308"/>
      <c r="G62" s="308"/>
      <c r="H62" s="308"/>
      <c r="I62" s="308"/>
      <c r="J62" s="308"/>
      <c r="K62" s="308"/>
      <c r="L62" s="308"/>
      <c r="M62" s="10"/>
    </row>
    <row r="63" spans="1:13" s="42" customFormat="1" x14ac:dyDescent="0.25">
      <c r="A63" s="9"/>
      <c r="B63" s="16" t="s">
        <v>29</v>
      </c>
      <c r="C63" s="14">
        <v>0</v>
      </c>
      <c r="D63" s="67" t="s">
        <v>5</v>
      </c>
      <c r="E63" s="67">
        <v>1</v>
      </c>
      <c r="F63" s="67" t="s">
        <v>44</v>
      </c>
      <c r="G63" s="67"/>
      <c r="H63" s="67"/>
      <c r="I63" s="67"/>
      <c r="J63" s="67"/>
      <c r="K63" s="67"/>
      <c r="L63" s="16"/>
      <c r="M63" s="19">
        <f t="shared" ref="M63" si="5">C63*E63</f>
        <v>0</v>
      </c>
    </row>
    <row r="64" spans="1:13" s="42" customFormat="1" x14ac:dyDescent="0.25">
      <c r="A64" s="9"/>
      <c r="B64" s="64" t="s">
        <v>45</v>
      </c>
      <c r="C64" s="14">
        <v>0</v>
      </c>
      <c r="D64" s="67" t="s">
        <v>5</v>
      </c>
      <c r="E64" s="67">
        <v>10</v>
      </c>
      <c r="F64" s="67" t="s">
        <v>18</v>
      </c>
      <c r="G64" s="67"/>
      <c r="H64" s="67"/>
      <c r="I64" s="67"/>
      <c r="J64" s="67"/>
      <c r="K64" s="67"/>
      <c r="L64" s="16"/>
      <c r="M64" s="19">
        <f t="shared" ref="M64:M66" si="6">C64*E64</f>
        <v>0</v>
      </c>
    </row>
    <row r="65" spans="1:14" s="42" customFormat="1" x14ac:dyDescent="0.25">
      <c r="A65" s="9"/>
      <c r="B65" s="16" t="s">
        <v>30</v>
      </c>
      <c r="C65" s="14">
        <v>0</v>
      </c>
      <c r="D65" s="67" t="s">
        <v>5</v>
      </c>
      <c r="E65" s="67">
        <v>50</v>
      </c>
      <c r="F65" s="67" t="s">
        <v>31</v>
      </c>
      <c r="G65" s="67"/>
      <c r="H65" s="67"/>
      <c r="I65" s="9"/>
      <c r="J65" s="9"/>
      <c r="K65" s="9"/>
      <c r="L65" s="61"/>
      <c r="M65" s="19">
        <f t="shared" si="6"/>
        <v>0</v>
      </c>
    </row>
    <row r="66" spans="1:14" s="11" customFormat="1" x14ac:dyDescent="0.25">
      <c r="A66" s="36"/>
      <c r="B66" s="39" t="s">
        <v>32</v>
      </c>
      <c r="C66" s="30">
        <v>0</v>
      </c>
      <c r="D66" s="68" t="s">
        <v>5</v>
      </c>
      <c r="E66" s="68">
        <v>1</v>
      </c>
      <c r="F66" s="68" t="s">
        <v>11</v>
      </c>
      <c r="G66" s="68"/>
      <c r="H66" s="74"/>
      <c r="I66" s="68"/>
      <c r="J66" s="68"/>
      <c r="K66" s="73"/>
      <c r="L66" s="39"/>
      <c r="M66" s="18">
        <f t="shared" si="6"/>
        <v>0</v>
      </c>
    </row>
    <row r="67" spans="1:14" s="43" customFormat="1" ht="18.75" customHeight="1" x14ac:dyDescent="0.25">
      <c r="A67" s="305" t="s">
        <v>7</v>
      </c>
      <c r="B67" s="305"/>
      <c r="C67" s="305"/>
      <c r="D67" s="305"/>
      <c r="E67" s="305"/>
      <c r="F67" s="305"/>
      <c r="G67" s="305"/>
      <c r="H67" s="305"/>
      <c r="I67" s="305"/>
      <c r="J67" s="305"/>
      <c r="K67" s="305"/>
      <c r="L67" s="305"/>
      <c r="M67" s="10">
        <f>SUM(M63:M66)</f>
        <v>0</v>
      </c>
    </row>
    <row r="68" spans="1:14" s="43" customFormat="1" ht="21.75" customHeight="1" x14ac:dyDescent="0.25">
      <c r="A68" s="318" t="s">
        <v>33</v>
      </c>
      <c r="B68" s="318"/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40">
        <f>M10+M18+M30+M50+M37+M61+M58+M42+M25+M47+M54+M67</f>
        <v>121400</v>
      </c>
    </row>
    <row r="69" spans="1:14" s="7" customFormat="1" x14ac:dyDescent="0.25">
      <c r="B69" s="49" t="s">
        <v>37</v>
      </c>
      <c r="C69" s="45"/>
      <c r="D69" s="6"/>
      <c r="E69" s="6"/>
      <c r="F69" s="6"/>
      <c r="G69" s="6"/>
      <c r="H69" s="6"/>
      <c r="I69" s="6"/>
      <c r="J69" s="6"/>
      <c r="K69" s="6"/>
      <c r="L69" s="5"/>
      <c r="M69" s="46"/>
      <c r="N69" s="47"/>
    </row>
    <row r="70" spans="1:14" s="52" customFormat="1" x14ac:dyDescent="0.25">
      <c r="A70" s="48"/>
      <c r="B70" s="53" t="s">
        <v>34</v>
      </c>
      <c r="C70" s="50"/>
      <c r="D70" s="69"/>
      <c r="E70" s="77"/>
      <c r="F70" s="69"/>
      <c r="G70" s="69"/>
      <c r="H70" s="69"/>
      <c r="I70" s="69"/>
      <c r="J70" s="69"/>
      <c r="K70" s="69"/>
      <c r="L70" s="83"/>
      <c r="M70" s="51"/>
      <c r="N70" s="50"/>
    </row>
    <row r="71" spans="1:14" s="7" customFormat="1" x14ac:dyDescent="0.25">
      <c r="B71" s="44"/>
      <c r="C71" s="45"/>
      <c r="D71" s="6"/>
      <c r="E71" s="6"/>
      <c r="F71" s="6"/>
      <c r="G71" s="6"/>
      <c r="H71" s="6"/>
      <c r="I71" s="6"/>
      <c r="J71" s="6"/>
      <c r="K71" s="6"/>
      <c r="L71" s="5"/>
      <c r="M71" s="46"/>
      <c r="N71" s="47"/>
    </row>
    <row r="72" spans="1:14" s="4" customFormat="1" x14ac:dyDescent="0.25">
      <c r="A72" s="54"/>
      <c r="B72" s="54"/>
      <c r="C72" s="55"/>
      <c r="D72" s="70"/>
      <c r="E72" s="70"/>
      <c r="F72" s="70"/>
      <c r="G72" s="70"/>
      <c r="H72" s="70"/>
      <c r="I72" s="70"/>
      <c r="J72" s="70"/>
      <c r="K72" s="70"/>
      <c r="L72" s="84"/>
      <c r="M72" s="56"/>
    </row>
    <row r="73" spans="1:14" s="4" customFormat="1" x14ac:dyDescent="0.25">
      <c r="A73" s="54"/>
      <c r="B73" s="54"/>
      <c r="C73" s="55"/>
      <c r="D73" s="70"/>
      <c r="E73" s="70"/>
      <c r="F73" s="70"/>
      <c r="G73" s="70"/>
      <c r="H73" s="70"/>
      <c r="I73" s="70"/>
      <c r="J73" s="70"/>
      <c r="K73" s="70"/>
      <c r="L73" s="84"/>
      <c r="M73" s="56"/>
    </row>
    <row r="74" spans="1:14" s="4" customFormat="1" x14ac:dyDescent="0.25">
      <c r="A74" s="54"/>
      <c r="B74" s="54"/>
      <c r="C74" s="55"/>
      <c r="D74" s="70"/>
      <c r="E74" s="70"/>
      <c r="F74" s="70"/>
      <c r="G74" s="70"/>
      <c r="H74" s="70"/>
      <c r="I74" s="70"/>
      <c r="J74" s="70"/>
      <c r="K74" s="70"/>
      <c r="L74" s="84"/>
      <c r="M74" s="56"/>
    </row>
    <row r="75" spans="1:14" s="4" customFormat="1" x14ac:dyDescent="0.25">
      <c r="A75" s="54"/>
      <c r="B75" s="54"/>
      <c r="C75" s="55"/>
      <c r="D75" s="70"/>
      <c r="E75" s="70"/>
      <c r="F75" s="70"/>
      <c r="G75" s="70"/>
      <c r="H75" s="70"/>
      <c r="I75" s="70"/>
      <c r="J75" s="70"/>
      <c r="K75" s="70"/>
      <c r="L75" s="84"/>
      <c r="M75" s="56"/>
    </row>
    <row r="76" spans="1:14" s="4" customFormat="1" x14ac:dyDescent="0.25">
      <c r="A76" s="54"/>
      <c r="B76" s="54"/>
      <c r="C76" s="55"/>
      <c r="D76" s="70"/>
      <c r="E76" s="70"/>
      <c r="F76" s="70"/>
      <c r="G76" s="70"/>
      <c r="H76" s="70"/>
      <c r="I76" s="70"/>
      <c r="J76" s="70"/>
      <c r="K76" s="70"/>
      <c r="L76" s="84"/>
      <c r="M76" s="56"/>
    </row>
    <row r="77" spans="1:14" s="4" customFormat="1" x14ac:dyDescent="0.25">
      <c r="A77" s="54"/>
      <c r="B77" s="54"/>
      <c r="C77" s="55"/>
      <c r="D77" s="70"/>
      <c r="E77" s="70"/>
      <c r="F77" s="70"/>
      <c r="G77" s="70"/>
      <c r="H77" s="70"/>
      <c r="I77" s="70"/>
      <c r="J77" s="70"/>
      <c r="K77" s="70"/>
      <c r="L77" s="84"/>
      <c r="M77" s="56"/>
    </row>
    <row r="78" spans="1:14" s="4" customFormat="1" x14ac:dyDescent="0.25">
      <c r="A78" s="54"/>
      <c r="B78" s="54"/>
      <c r="C78" s="55"/>
      <c r="D78" s="70"/>
      <c r="E78" s="70"/>
      <c r="F78" s="70"/>
      <c r="G78" s="70"/>
      <c r="H78" s="70"/>
      <c r="I78" s="70"/>
      <c r="J78" s="70"/>
      <c r="K78" s="70"/>
      <c r="L78" s="84"/>
      <c r="M78" s="56"/>
    </row>
    <row r="79" spans="1:14" s="4" customFormat="1" x14ac:dyDescent="0.25">
      <c r="A79" s="54"/>
      <c r="B79" s="54"/>
      <c r="C79" s="55"/>
      <c r="D79" s="70"/>
      <c r="E79" s="70"/>
      <c r="F79" s="70"/>
      <c r="G79" s="70"/>
      <c r="H79" s="70"/>
      <c r="I79" s="70"/>
      <c r="J79" s="70"/>
      <c r="K79" s="70"/>
      <c r="L79" s="84"/>
      <c r="M79" s="56"/>
    </row>
    <row r="80" spans="1:14" s="4" customFormat="1" x14ac:dyDescent="0.25">
      <c r="A80" s="54"/>
      <c r="B80" s="54"/>
      <c r="C80" s="55"/>
      <c r="D80" s="70"/>
      <c r="E80" s="70"/>
      <c r="F80" s="70"/>
      <c r="G80" s="70"/>
      <c r="H80" s="70"/>
      <c r="I80" s="70"/>
      <c r="J80" s="70"/>
      <c r="K80" s="70"/>
      <c r="L80" s="84"/>
      <c r="M80" s="56"/>
    </row>
    <row r="81" spans="1:13" s="4" customFormat="1" x14ac:dyDescent="0.25">
      <c r="A81" s="54"/>
      <c r="B81" s="54"/>
      <c r="C81" s="55"/>
      <c r="D81" s="70"/>
      <c r="E81" s="70"/>
      <c r="F81" s="70"/>
      <c r="G81" s="70"/>
      <c r="H81" s="70"/>
      <c r="I81" s="70"/>
      <c r="J81" s="70"/>
      <c r="K81" s="70"/>
      <c r="L81" s="84"/>
      <c r="M81" s="56"/>
    </row>
    <row r="82" spans="1:13" s="4" customFormat="1" x14ac:dyDescent="0.25">
      <c r="A82" s="54"/>
      <c r="B82" s="54"/>
      <c r="C82" s="55"/>
      <c r="D82" s="70"/>
      <c r="E82" s="70"/>
      <c r="F82" s="70"/>
      <c r="G82" s="70"/>
      <c r="H82" s="70"/>
      <c r="I82" s="70"/>
      <c r="J82" s="70"/>
      <c r="K82" s="70"/>
      <c r="L82" s="84"/>
      <c r="M82" s="56"/>
    </row>
    <row r="83" spans="1:13" s="4" customFormat="1" x14ac:dyDescent="0.25">
      <c r="A83" s="54"/>
      <c r="B83" s="54"/>
      <c r="C83" s="55"/>
      <c r="D83" s="70"/>
      <c r="E83" s="70"/>
      <c r="F83" s="70"/>
      <c r="G83" s="70"/>
      <c r="H83" s="70"/>
      <c r="I83" s="70"/>
      <c r="J83" s="70"/>
      <c r="K83" s="70"/>
      <c r="L83" s="84"/>
      <c r="M83" s="56"/>
    </row>
    <row r="84" spans="1:13" s="4" customFormat="1" x14ac:dyDescent="0.25">
      <c r="A84" s="54"/>
      <c r="B84" s="54"/>
      <c r="C84" s="55"/>
      <c r="D84" s="70"/>
      <c r="E84" s="70"/>
      <c r="F84" s="70"/>
      <c r="G84" s="70"/>
      <c r="H84" s="70"/>
      <c r="I84" s="70"/>
      <c r="J84" s="70"/>
      <c r="K84" s="70"/>
      <c r="L84" s="84"/>
      <c r="M84" s="56"/>
    </row>
    <row r="85" spans="1:13" s="4" customFormat="1" x14ac:dyDescent="0.25">
      <c r="A85" s="54"/>
      <c r="B85" s="54"/>
      <c r="C85" s="55"/>
      <c r="D85" s="70"/>
      <c r="E85" s="70"/>
      <c r="F85" s="70"/>
      <c r="G85" s="70"/>
      <c r="H85" s="70"/>
      <c r="I85" s="70"/>
      <c r="J85" s="70"/>
      <c r="K85" s="70"/>
      <c r="L85" s="84"/>
      <c r="M85" s="56"/>
    </row>
    <row r="86" spans="1:13" s="4" customFormat="1" x14ac:dyDescent="0.25">
      <c r="A86" s="54"/>
      <c r="B86" s="54"/>
      <c r="C86" s="55"/>
      <c r="D86" s="70"/>
      <c r="E86" s="70"/>
      <c r="F86" s="70"/>
      <c r="G86" s="70"/>
      <c r="H86" s="70"/>
      <c r="I86" s="70"/>
      <c r="J86" s="70"/>
      <c r="K86" s="70"/>
      <c r="L86" s="84"/>
      <c r="M86" s="56"/>
    </row>
    <row r="87" spans="1:13" s="4" customFormat="1" x14ac:dyDescent="0.25">
      <c r="A87" s="54"/>
      <c r="B87" s="54"/>
      <c r="C87" s="55"/>
      <c r="D87" s="70"/>
      <c r="E87" s="70"/>
      <c r="F87" s="70"/>
      <c r="G87" s="70"/>
      <c r="H87" s="70"/>
      <c r="I87" s="70"/>
      <c r="J87" s="70"/>
      <c r="K87" s="70"/>
      <c r="L87" s="84"/>
      <c r="M87" s="56"/>
    </row>
    <row r="88" spans="1:13" s="4" customFormat="1" x14ac:dyDescent="0.25">
      <c r="A88" s="54"/>
      <c r="B88" s="54"/>
      <c r="C88" s="55"/>
      <c r="D88" s="70"/>
      <c r="E88" s="70"/>
      <c r="F88" s="70"/>
      <c r="G88" s="70"/>
      <c r="H88" s="70"/>
      <c r="I88" s="70"/>
      <c r="J88" s="70"/>
      <c r="K88" s="70"/>
      <c r="L88" s="84"/>
      <c r="M88" s="56"/>
    </row>
    <row r="89" spans="1:13" s="4" customFormat="1" x14ac:dyDescent="0.25">
      <c r="A89" s="54"/>
      <c r="B89" s="54"/>
      <c r="C89" s="55"/>
      <c r="D89" s="70"/>
      <c r="E89" s="70"/>
      <c r="F89" s="70"/>
      <c r="G89" s="70"/>
      <c r="H89" s="70"/>
      <c r="I89" s="70"/>
      <c r="J89" s="70"/>
      <c r="K89" s="70"/>
      <c r="L89" s="84"/>
      <c r="M89" s="56"/>
    </row>
    <row r="90" spans="1:13" s="4" customFormat="1" x14ac:dyDescent="0.25">
      <c r="A90" s="54"/>
      <c r="B90" s="54"/>
      <c r="C90" s="55"/>
      <c r="D90" s="70"/>
      <c r="E90" s="70"/>
      <c r="F90" s="70"/>
      <c r="G90" s="70"/>
      <c r="H90" s="70"/>
      <c r="I90" s="70"/>
      <c r="J90" s="70"/>
      <c r="K90" s="70"/>
      <c r="L90" s="84"/>
      <c r="M90" s="56"/>
    </row>
    <row r="91" spans="1:13" s="4" customFormat="1" x14ac:dyDescent="0.25">
      <c r="A91" s="54"/>
      <c r="B91" s="54"/>
      <c r="C91" s="55"/>
      <c r="D91" s="70"/>
      <c r="E91" s="70"/>
      <c r="F91" s="70"/>
      <c r="G91" s="70"/>
      <c r="H91" s="70"/>
      <c r="I91" s="70"/>
      <c r="J91" s="70"/>
      <c r="K91" s="70"/>
      <c r="L91" s="84"/>
      <c r="M91" s="56"/>
    </row>
    <row r="92" spans="1:13" s="4" customFormat="1" x14ac:dyDescent="0.25">
      <c r="A92" s="54"/>
      <c r="B92" s="54"/>
      <c r="C92" s="55"/>
      <c r="D92" s="70"/>
      <c r="E92" s="70"/>
      <c r="F92" s="70"/>
      <c r="G92" s="70"/>
      <c r="H92" s="70"/>
      <c r="I92" s="70"/>
      <c r="J92" s="70"/>
      <c r="K92" s="70"/>
      <c r="L92" s="84"/>
      <c r="M92" s="56"/>
    </row>
    <row r="93" spans="1:13" s="4" customFormat="1" x14ac:dyDescent="0.25">
      <c r="A93" s="54"/>
      <c r="B93" s="54"/>
      <c r="C93" s="55"/>
      <c r="D93" s="70"/>
      <c r="E93" s="70"/>
      <c r="F93" s="70"/>
      <c r="G93" s="70"/>
      <c r="H93" s="70"/>
      <c r="I93" s="70"/>
      <c r="J93" s="70"/>
      <c r="K93" s="70"/>
      <c r="L93" s="84"/>
      <c r="M93" s="56"/>
    </row>
    <row r="94" spans="1:13" s="4" customFormat="1" x14ac:dyDescent="0.25">
      <c r="A94" s="54"/>
      <c r="B94" s="54"/>
      <c r="C94" s="55"/>
      <c r="D94" s="70"/>
      <c r="E94" s="70"/>
      <c r="F94" s="70"/>
      <c r="G94" s="70"/>
      <c r="H94" s="70"/>
      <c r="I94" s="70"/>
      <c r="J94" s="70"/>
      <c r="K94" s="70"/>
      <c r="L94" s="84"/>
      <c r="M94" s="56"/>
    </row>
    <row r="95" spans="1:13" s="4" customFormat="1" x14ac:dyDescent="0.25">
      <c r="A95" s="54"/>
      <c r="B95" s="54"/>
      <c r="C95" s="55"/>
      <c r="D95" s="70"/>
      <c r="E95" s="70"/>
      <c r="F95" s="70"/>
      <c r="G95" s="70"/>
      <c r="H95" s="70"/>
      <c r="I95" s="70"/>
      <c r="J95" s="70"/>
      <c r="K95" s="70"/>
      <c r="L95" s="84"/>
      <c r="M95" s="56"/>
    </row>
    <row r="96" spans="1:13" s="4" customFormat="1" x14ac:dyDescent="0.25">
      <c r="A96" s="54"/>
      <c r="B96" s="54"/>
      <c r="C96" s="55"/>
      <c r="D96" s="70"/>
      <c r="E96" s="70"/>
      <c r="F96" s="70"/>
      <c r="G96" s="70"/>
      <c r="H96" s="70"/>
      <c r="I96" s="70"/>
      <c r="J96" s="70"/>
      <c r="K96" s="70"/>
      <c r="L96" s="84"/>
      <c r="M96" s="56"/>
    </row>
    <row r="97" spans="1:13" s="4" customFormat="1" x14ac:dyDescent="0.25">
      <c r="A97" s="54"/>
      <c r="B97" s="54"/>
      <c r="C97" s="55"/>
      <c r="D97" s="70"/>
      <c r="E97" s="70"/>
      <c r="F97" s="70"/>
      <c r="G97" s="70"/>
      <c r="H97" s="70"/>
      <c r="I97" s="70"/>
      <c r="J97" s="70"/>
      <c r="K97" s="70"/>
      <c r="L97" s="84"/>
      <c r="M97" s="56"/>
    </row>
    <row r="98" spans="1:13" s="4" customFormat="1" x14ac:dyDescent="0.25">
      <c r="A98" s="54"/>
      <c r="B98" s="54"/>
      <c r="C98" s="55"/>
      <c r="D98" s="70"/>
      <c r="E98" s="70"/>
      <c r="F98" s="70"/>
      <c r="G98" s="70"/>
      <c r="H98" s="70"/>
      <c r="I98" s="70"/>
      <c r="J98" s="70"/>
      <c r="K98" s="70"/>
      <c r="L98" s="84"/>
      <c r="M98" s="56"/>
    </row>
    <row r="99" spans="1:13" s="4" customFormat="1" x14ac:dyDescent="0.25">
      <c r="A99" s="54"/>
      <c r="B99" s="54"/>
      <c r="C99" s="55"/>
      <c r="D99" s="70"/>
      <c r="E99" s="70"/>
      <c r="F99" s="70"/>
      <c r="G99" s="70"/>
      <c r="H99" s="70"/>
      <c r="I99" s="70"/>
      <c r="J99" s="70"/>
      <c r="K99" s="70"/>
      <c r="L99" s="84"/>
      <c r="M99" s="56"/>
    </row>
    <row r="100" spans="1:13" s="4" customFormat="1" x14ac:dyDescent="0.25">
      <c r="A100" s="54"/>
      <c r="B100" s="54"/>
      <c r="C100" s="55"/>
      <c r="D100" s="70"/>
      <c r="E100" s="70"/>
      <c r="F100" s="70"/>
      <c r="G100" s="70"/>
      <c r="H100" s="70"/>
      <c r="I100" s="70"/>
      <c r="J100" s="70"/>
      <c r="K100" s="70"/>
      <c r="L100" s="84"/>
      <c r="M100" s="56"/>
    </row>
    <row r="101" spans="1:13" s="4" customFormat="1" x14ac:dyDescent="0.25">
      <c r="A101" s="54"/>
      <c r="B101" s="54"/>
      <c r="C101" s="55"/>
      <c r="D101" s="70"/>
      <c r="E101" s="70"/>
      <c r="F101" s="70"/>
      <c r="G101" s="70"/>
      <c r="H101" s="70"/>
      <c r="I101" s="70"/>
      <c r="J101" s="70"/>
      <c r="K101" s="70"/>
      <c r="L101" s="84"/>
      <c r="M101" s="56"/>
    </row>
    <row r="102" spans="1:13" s="4" customFormat="1" x14ac:dyDescent="0.25">
      <c r="A102" s="54"/>
      <c r="B102" s="54"/>
      <c r="C102" s="55"/>
      <c r="D102" s="70"/>
      <c r="E102" s="70"/>
      <c r="F102" s="70"/>
      <c r="G102" s="70"/>
      <c r="H102" s="70"/>
      <c r="I102" s="70"/>
      <c r="J102" s="70"/>
      <c r="K102" s="70"/>
      <c r="L102" s="84"/>
      <c r="M102" s="56"/>
    </row>
    <row r="103" spans="1:13" s="4" customFormat="1" x14ac:dyDescent="0.25">
      <c r="A103" s="54"/>
      <c r="B103" s="54"/>
      <c r="C103" s="55"/>
      <c r="D103" s="70"/>
      <c r="E103" s="70"/>
      <c r="F103" s="70"/>
      <c r="G103" s="70"/>
      <c r="H103" s="70"/>
      <c r="I103" s="70"/>
      <c r="J103" s="70"/>
      <c r="K103" s="70"/>
      <c r="L103" s="84"/>
      <c r="M103" s="56"/>
    </row>
    <row r="104" spans="1:13" s="4" customFormat="1" x14ac:dyDescent="0.25">
      <c r="A104" s="54"/>
      <c r="B104" s="54"/>
      <c r="C104" s="55"/>
      <c r="D104" s="70"/>
      <c r="E104" s="70"/>
      <c r="F104" s="70"/>
      <c r="G104" s="70"/>
      <c r="H104" s="70"/>
      <c r="I104" s="70"/>
      <c r="J104" s="70"/>
      <c r="K104" s="70"/>
      <c r="L104" s="84"/>
      <c r="M104" s="56"/>
    </row>
    <row r="105" spans="1:13" s="4" customFormat="1" x14ac:dyDescent="0.25">
      <c r="A105" s="54"/>
      <c r="B105" s="54"/>
      <c r="C105" s="55"/>
      <c r="D105" s="70"/>
      <c r="E105" s="70"/>
      <c r="F105" s="70"/>
      <c r="G105" s="70"/>
      <c r="H105" s="70"/>
      <c r="I105" s="70"/>
      <c r="J105" s="70"/>
      <c r="K105" s="70"/>
      <c r="L105" s="84"/>
      <c r="M105" s="56"/>
    </row>
    <row r="106" spans="1:13" s="4" customFormat="1" x14ac:dyDescent="0.25">
      <c r="A106" s="54"/>
      <c r="B106" s="54"/>
      <c r="C106" s="55"/>
      <c r="D106" s="70"/>
      <c r="E106" s="70"/>
      <c r="F106" s="70"/>
      <c r="G106" s="70"/>
      <c r="H106" s="70"/>
      <c r="I106" s="70"/>
      <c r="J106" s="70"/>
      <c r="K106" s="70"/>
      <c r="L106" s="84"/>
      <c r="M106" s="56"/>
    </row>
    <row r="107" spans="1:13" s="4" customFormat="1" x14ac:dyDescent="0.25">
      <c r="A107" s="54"/>
      <c r="B107" s="54"/>
      <c r="C107" s="55"/>
      <c r="D107" s="70"/>
      <c r="E107" s="70"/>
      <c r="F107" s="70"/>
      <c r="G107" s="70"/>
      <c r="H107" s="70"/>
      <c r="I107" s="70"/>
      <c r="J107" s="70"/>
      <c r="K107" s="70"/>
      <c r="L107" s="84"/>
      <c r="M107" s="56"/>
    </row>
    <row r="108" spans="1:13" s="4" customFormat="1" x14ac:dyDescent="0.25">
      <c r="A108" s="54"/>
      <c r="B108" s="54"/>
      <c r="C108" s="55"/>
      <c r="D108" s="70"/>
      <c r="E108" s="70"/>
      <c r="F108" s="70"/>
      <c r="G108" s="70"/>
      <c r="H108" s="70"/>
      <c r="I108" s="70"/>
      <c r="J108" s="70"/>
      <c r="K108" s="70"/>
      <c r="L108" s="84"/>
      <c r="M108" s="56"/>
    </row>
    <row r="109" spans="1:13" s="4" customFormat="1" x14ac:dyDescent="0.25">
      <c r="A109" s="54"/>
      <c r="B109" s="54"/>
      <c r="C109" s="55"/>
      <c r="D109" s="70"/>
      <c r="E109" s="70"/>
      <c r="F109" s="70"/>
      <c r="G109" s="70"/>
      <c r="H109" s="70"/>
      <c r="I109" s="70"/>
      <c r="J109" s="70"/>
      <c r="K109" s="70"/>
      <c r="L109" s="84"/>
      <c r="M109" s="56"/>
    </row>
    <row r="110" spans="1:13" s="4" customFormat="1" x14ac:dyDescent="0.25">
      <c r="A110" s="54"/>
      <c r="B110" s="54"/>
      <c r="C110" s="55"/>
      <c r="D110" s="70"/>
      <c r="E110" s="70"/>
      <c r="F110" s="70"/>
      <c r="G110" s="70"/>
      <c r="H110" s="70"/>
      <c r="I110" s="70"/>
      <c r="J110" s="70"/>
      <c r="K110" s="70"/>
      <c r="L110" s="84"/>
      <c r="M110" s="56"/>
    </row>
    <row r="111" spans="1:13" s="4" customFormat="1" x14ac:dyDescent="0.25">
      <c r="A111" s="54"/>
      <c r="B111" s="54"/>
      <c r="C111" s="55"/>
      <c r="D111" s="70"/>
      <c r="E111" s="70"/>
      <c r="F111" s="70"/>
      <c r="G111" s="70"/>
      <c r="H111" s="70"/>
      <c r="I111" s="70"/>
      <c r="J111" s="70"/>
      <c r="K111" s="70"/>
      <c r="L111" s="84"/>
      <c r="M111" s="56"/>
    </row>
    <row r="112" spans="1:13" s="4" customFormat="1" x14ac:dyDescent="0.25">
      <c r="A112" s="54"/>
      <c r="B112" s="54"/>
      <c r="C112" s="55"/>
      <c r="D112" s="70"/>
      <c r="E112" s="70"/>
      <c r="F112" s="70"/>
      <c r="G112" s="70"/>
      <c r="H112" s="70"/>
      <c r="I112" s="70"/>
      <c r="J112" s="70"/>
      <c r="K112" s="70"/>
      <c r="L112" s="84"/>
      <c r="M112" s="56"/>
    </row>
    <row r="113" spans="1:13" s="4" customFormat="1" x14ac:dyDescent="0.25">
      <c r="A113" s="54"/>
      <c r="B113" s="54"/>
      <c r="C113" s="55"/>
      <c r="D113" s="70"/>
      <c r="E113" s="70"/>
      <c r="F113" s="70"/>
      <c r="G113" s="70"/>
      <c r="H113" s="70"/>
      <c r="I113" s="70"/>
      <c r="J113" s="70"/>
      <c r="K113" s="70"/>
      <c r="L113" s="84"/>
      <c r="M113" s="56"/>
    </row>
    <row r="114" spans="1:13" s="4" customFormat="1" x14ac:dyDescent="0.25">
      <c r="A114" s="54"/>
      <c r="B114" s="54"/>
      <c r="C114" s="55"/>
      <c r="D114" s="70"/>
      <c r="E114" s="70"/>
      <c r="F114" s="70"/>
      <c r="G114" s="70"/>
      <c r="H114" s="70"/>
      <c r="I114" s="70"/>
      <c r="J114" s="70"/>
      <c r="K114" s="70"/>
      <c r="L114" s="84"/>
      <c r="M114" s="56"/>
    </row>
    <row r="115" spans="1:13" s="4" customFormat="1" x14ac:dyDescent="0.25">
      <c r="A115" s="54"/>
      <c r="B115" s="54"/>
      <c r="C115" s="55"/>
      <c r="D115" s="70"/>
      <c r="E115" s="70"/>
      <c r="F115" s="70"/>
      <c r="G115" s="70"/>
      <c r="H115" s="70"/>
      <c r="I115" s="70"/>
      <c r="J115" s="70"/>
      <c r="K115" s="70"/>
      <c r="L115" s="84"/>
      <c r="M115" s="56"/>
    </row>
    <row r="116" spans="1:13" s="4" customFormat="1" x14ac:dyDescent="0.25">
      <c r="A116" s="54"/>
      <c r="B116" s="54"/>
      <c r="C116" s="55"/>
      <c r="D116" s="70"/>
      <c r="E116" s="70"/>
      <c r="F116" s="70"/>
      <c r="G116" s="70"/>
      <c r="H116" s="70"/>
      <c r="I116" s="70"/>
      <c r="J116" s="70"/>
      <c r="K116" s="70"/>
      <c r="L116" s="84"/>
      <c r="M116" s="56"/>
    </row>
    <row r="117" spans="1:13" s="4" customFormat="1" x14ac:dyDescent="0.25">
      <c r="A117" s="54"/>
      <c r="B117" s="54"/>
      <c r="C117" s="55"/>
      <c r="D117" s="70"/>
      <c r="E117" s="70"/>
      <c r="F117" s="70"/>
      <c r="G117" s="70"/>
      <c r="H117" s="70"/>
      <c r="I117" s="70"/>
      <c r="J117" s="70"/>
      <c r="K117" s="70"/>
      <c r="L117" s="84"/>
      <c r="M117" s="56"/>
    </row>
    <row r="118" spans="1:13" s="4" customFormat="1" x14ac:dyDescent="0.25">
      <c r="A118" s="54"/>
      <c r="B118" s="54"/>
      <c r="C118" s="55"/>
      <c r="D118" s="70"/>
      <c r="E118" s="70"/>
      <c r="F118" s="70"/>
      <c r="G118" s="70"/>
      <c r="H118" s="70"/>
      <c r="I118" s="70"/>
      <c r="J118" s="70"/>
      <c r="K118" s="70"/>
      <c r="L118" s="84"/>
      <c r="M118" s="56"/>
    </row>
    <row r="119" spans="1:13" s="4" customFormat="1" x14ac:dyDescent="0.25">
      <c r="A119" s="54"/>
      <c r="B119" s="54"/>
      <c r="C119" s="55"/>
      <c r="D119" s="70"/>
      <c r="E119" s="70"/>
      <c r="F119" s="70"/>
      <c r="G119" s="70"/>
      <c r="H119" s="70"/>
      <c r="I119" s="70"/>
      <c r="J119" s="70"/>
      <c r="K119" s="70"/>
      <c r="L119" s="84"/>
      <c r="M119" s="56"/>
    </row>
    <row r="120" spans="1:13" s="4" customFormat="1" x14ac:dyDescent="0.25">
      <c r="A120" s="54"/>
      <c r="B120" s="54"/>
      <c r="C120" s="55"/>
      <c r="D120" s="70"/>
      <c r="E120" s="70"/>
      <c r="F120" s="70"/>
      <c r="G120" s="70"/>
      <c r="H120" s="70"/>
      <c r="I120" s="70"/>
      <c r="J120" s="70"/>
      <c r="K120" s="70"/>
      <c r="L120" s="84"/>
      <c r="M120" s="56"/>
    </row>
    <row r="121" spans="1:13" s="4" customFormat="1" x14ac:dyDescent="0.25">
      <c r="A121" s="54"/>
      <c r="B121" s="54"/>
      <c r="C121" s="55"/>
      <c r="D121" s="70"/>
      <c r="E121" s="70"/>
      <c r="F121" s="70"/>
      <c r="G121" s="70"/>
      <c r="H121" s="70"/>
      <c r="I121" s="70"/>
      <c r="J121" s="70"/>
      <c r="K121" s="70"/>
      <c r="L121" s="84"/>
      <c r="M121" s="56"/>
    </row>
    <row r="122" spans="1:13" s="4" customFormat="1" x14ac:dyDescent="0.25">
      <c r="A122" s="54"/>
      <c r="B122" s="54"/>
      <c r="C122" s="55"/>
      <c r="D122" s="70"/>
      <c r="E122" s="70"/>
      <c r="F122" s="70"/>
      <c r="G122" s="70"/>
      <c r="H122" s="70"/>
      <c r="I122" s="70"/>
      <c r="J122" s="70"/>
      <c r="K122" s="70"/>
      <c r="L122" s="84"/>
      <c r="M122" s="56"/>
    </row>
    <row r="123" spans="1:13" s="4" customFormat="1" x14ac:dyDescent="0.25">
      <c r="A123" s="54"/>
      <c r="B123" s="54"/>
      <c r="C123" s="55"/>
      <c r="D123" s="70"/>
      <c r="E123" s="70"/>
      <c r="F123" s="70"/>
      <c r="G123" s="70"/>
      <c r="H123" s="70"/>
      <c r="I123" s="70"/>
      <c r="J123" s="70"/>
      <c r="K123" s="70"/>
      <c r="L123" s="84"/>
      <c r="M123" s="56"/>
    </row>
    <row r="124" spans="1:13" s="4" customFormat="1" x14ac:dyDescent="0.25">
      <c r="A124" s="54"/>
      <c r="B124" s="54"/>
      <c r="C124" s="55"/>
      <c r="D124" s="70"/>
      <c r="E124" s="70"/>
      <c r="F124" s="70"/>
      <c r="G124" s="70"/>
      <c r="H124" s="70"/>
      <c r="I124" s="70"/>
      <c r="J124" s="70"/>
      <c r="K124" s="70"/>
      <c r="L124" s="84"/>
      <c r="M124" s="56"/>
    </row>
    <row r="125" spans="1:13" s="4" customFormat="1" x14ac:dyDescent="0.25">
      <c r="A125" s="54"/>
      <c r="B125" s="54"/>
      <c r="C125" s="55"/>
      <c r="D125" s="70"/>
      <c r="E125" s="70"/>
      <c r="F125" s="70"/>
      <c r="G125" s="70"/>
      <c r="H125" s="70"/>
      <c r="I125" s="70"/>
      <c r="J125" s="70"/>
      <c r="K125" s="70"/>
      <c r="L125" s="84"/>
      <c r="M125" s="56"/>
    </row>
    <row r="126" spans="1:13" s="4" customFormat="1" x14ac:dyDescent="0.25">
      <c r="A126" s="54"/>
      <c r="B126" s="54"/>
      <c r="C126" s="55"/>
      <c r="D126" s="70"/>
      <c r="E126" s="70"/>
      <c r="F126" s="70"/>
      <c r="G126" s="70"/>
      <c r="H126" s="70"/>
      <c r="I126" s="70"/>
      <c r="J126" s="70"/>
      <c r="K126" s="70"/>
      <c r="L126" s="84"/>
      <c r="M126" s="56"/>
    </row>
    <row r="127" spans="1:13" s="4" customFormat="1" x14ac:dyDescent="0.25">
      <c r="A127" s="54"/>
      <c r="B127" s="54"/>
      <c r="C127" s="55"/>
      <c r="D127" s="70"/>
      <c r="E127" s="70"/>
      <c r="F127" s="70"/>
      <c r="G127" s="70"/>
      <c r="H127" s="70"/>
      <c r="I127" s="70"/>
      <c r="J127" s="70"/>
      <c r="K127" s="70"/>
      <c r="L127" s="84"/>
      <c r="M127" s="56"/>
    </row>
    <row r="128" spans="1:13" s="4" customFormat="1" x14ac:dyDescent="0.25">
      <c r="A128" s="54"/>
      <c r="B128" s="54"/>
      <c r="C128" s="55"/>
      <c r="D128" s="70"/>
      <c r="E128" s="70"/>
      <c r="F128" s="70"/>
      <c r="G128" s="70"/>
      <c r="H128" s="70"/>
      <c r="I128" s="70"/>
      <c r="J128" s="70"/>
      <c r="K128" s="70"/>
      <c r="L128" s="84"/>
      <c r="M128" s="56"/>
    </row>
    <row r="129" spans="1:46" s="4" customFormat="1" x14ac:dyDescent="0.25">
      <c r="A129" s="54"/>
      <c r="B129" s="54"/>
      <c r="C129" s="55"/>
      <c r="D129" s="70"/>
      <c r="E129" s="70"/>
      <c r="F129" s="70"/>
      <c r="G129" s="70"/>
      <c r="H129" s="70"/>
      <c r="I129" s="70"/>
      <c r="J129" s="70"/>
      <c r="K129" s="70"/>
      <c r="L129" s="84"/>
      <c r="M129" s="56"/>
    </row>
    <row r="130" spans="1:46" s="4" customFormat="1" x14ac:dyDescent="0.25">
      <c r="A130" s="54"/>
      <c r="B130" s="54"/>
      <c r="C130" s="55"/>
      <c r="D130" s="70"/>
      <c r="E130" s="70"/>
      <c r="F130" s="70"/>
      <c r="G130" s="70"/>
      <c r="H130" s="70"/>
      <c r="I130" s="70"/>
      <c r="J130" s="70"/>
      <c r="K130" s="70"/>
      <c r="L130" s="84"/>
      <c r="M130" s="56"/>
    </row>
    <row r="131" spans="1:46" x14ac:dyDescent="0.25">
      <c r="A131" s="54"/>
      <c r="C131" s="55"/>
      <c r="D131" s="70"/>
      <c r="E131" s="70"/>
      <c r="F131" s="70"/>
      <c r="G131" s="70"/>
      <c r="H131" s="70"/>
      <c r="I131" s="70"/>
      <c r="J131" s="70"/>
      <c r="K131" s="70"/>
      <c r="L131" s="84"/>
    </row>
    <row r="132" spans="1:46" s="57" customFormat="1" x14ac:dyDescent="0.25">
      <c r="A132" s="54"/>
      <c r="B132" s="54"/>
      <c r="C132" s="55"/>
      <c r="D132" s="70"/>
      <c r="E132" s="70"/>
      <c r="F132" s="70"/>
      <c r="G132" s="70"/>
      <c r="H132" s="70"/>
      <c r="I132" s="70"/>
      <c r="J132" s="70"/>
      <c r="K132" s="70"/>
      <c r="L132" s="84"/>
      <c r="M132" s="56"/>
      <c r="N132" s="58"/>
      <c r="O132" s="58"/>
      <c r="P132" s="58"/>
      <c r="Q132" s="58"/>
      <c r="R132" s="58"/>
      <c r="S132" s="58"/>
      <c r="T132" s="58"/>
      <c r="U132" s="58"/>
      <c r="V132" s="58"/>
      <c r="W132" s="58"/>
      <c r="X132" s="58"/>
      <c r="Y132" s="58"/>
      <c r="Z132" s="58"/>
      <c r="AA132" s="58"/>
      <c r="AB132" s="58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58"/>
      <c r="AP132" s="58"/>
      <c r="AQ132" s="58"/>
      <c r="AR132" s="58"/>
      <c r="AS132" s="58"/>
      <c r="AT132" s="58"/>
    </row>
    <row r="133" spans="1:46" s="57" customFormat="1" x14ac:dyDescent="0.25">
      <c r="A133" s="54"/>
      <c r="B133" s="54"/>
      <c r="C133" s="55"/>
      <c r="D133" s="70"/>
      <c r="E133" s="70"/>
      <c r="F133" s="70"/>
      <c r="G133" s="70"/>
      <c r="H133" s="70"/>
      <c r="I133" s="70"/>
      <c r="J133" s="70"/>
      <c r="K133" s="70"/>
      <c r="L133" s="84"/>
      <c r="M133" s="56"/>
      <c r="N133" s="58"/>
      <c r="O133" s="58"/>
      <c r="P133" s="58"/>
      <c r="Q133" s="58"/>
      <c r="R133" s="58"/>
      <c r="S133" s="58"/>
      <c r="T133" s="58"/>
      <c r="U133" s="58"/>
      <c r="V133" s="58"/>
      <c r="W133" s="58"/>
      <c r="X133" s="58"/>
      <c r="Y133" s="58"/>
      <c r="Z133" s="58"/>
      <c r="AA133" s="58"/>
      <c r="AB133" s="58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58"/>
      <c r="AP133" s="58"/>
      <c r="AQ133" s="58"/>
      <c r="AR133" s="58"/>
      <c r="AS133" s="58"/>
      <c r="AT133" s="58"/>
    </row>
    <row r="134" spans="1:46" s="57" customFormat="1" x14ac:dyDescent="0.25">
      <c r="A134" s="54"/>
      <c r="B134" s="54"/>
      <c r="C134" s="55"/>
      <c r="D134" s="70"/>
      <c r="E134" s="70"/>
      <c r="F134" s="70"/>
      <c r="G134" s="70"/>
      <c r="H134" s="70"/>
      <c r="I134" s="70"/>
      <c r="J134" s="70"/>
      <c r="K134" s="70"/>
      <c r="L134" s="84"/>
      <c r="M134" s="56"/>
      <c r="N134" s="58"/>
      <c r="O134" s="58"/>
      <c r="P134" s="58"/>
      <c r="Q134" s="58"/>
      <c r="R134" s="58"/>
      <c r="S134" s="58"/>
      <c r="T134" s="58"/>
      <c r="U134" s="58"/>
      <c r="V134" s="58"/>
      <c r="W134" s="58"/>
      <c r="X134" s="58"/>
      <c r="Y134" s="58"/>
      <c r="Z134" s="58"/>
      <c r="AA134" s="58"/>
      <c r="AB134" s="58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58"/>
      <c r="AP134" s="58"/>
      <c r="AQ134" s="58"/>
      <c r="AR134" s="58"/>
      <c r="AS134" s="58"/>
      <c r="AT134" s="58"/>
    </row>
  </sheetData>
  <mergeCells count="30">
    <mergeCell ref="A68:L68"/>
    <mergeCell ref="A47:L47"/>
    <mergeCell ref="B51:L51"/>
    <mergeCell ref="A54:L54"/>
    <mergeCell ref="B62:L62"/>
    <mergeCell ref="A67:L67"/>
    <mergeCell ref="A58:L58"/>
    <mergeCell ref="B59:L59"/>
    <mergeCell ref="I61:L61"/>
    <mergeCell ref="B55:L55"/>
    <mergeCell ref="B11:L11"/>
    <mergeCell ref="A18:L18"/>
    <mergeCell ref="A30:L30"/>
    <mergeCell ref="B48:L48"/>
    <mergeCell ref="A50:L50"/>
    <mergeCell ref="B31:L31"/>
    <mergeCell ref="A37:L37"/>
    <mergeCell ref="B38:L38"/>
    <mergeCell ref="I42:L42"/>
    <mergeCell ref="B19:L19"/>
    <mergeCell ref="A25:L25"/>
    <mergeCell ref="B43:L43"/>
    <mergeCell ref="A10:L10"/>
    <mergeCell ref="A2:M2"/>
    <mergeCell ref="A3:M3"/>
    <mergeCell ref="C6:L6"/>
    <mergeCell ref="B8:L8"/>
    <mergeCell ref="B6:B7"/>
    <mergeCell ref="A6:A7"/>
    <mergeCell ref="M6:M7"/>
  </mergeCells>
  <printOptions horizontalCentered="1"/>
  <pageMargins left="0.23622047244094491" right="0.23622047244094491" top="0.19685039370078741" bottom="0.19685039370078741" header="0" footer="0"/>
  <pageSetup paperSize="9" scale="91" fitToHeight="0" orientation="landscape" r:id="rId1"/>
  <rowBreaks count="1" manualBreakCount="1">
    <brk id="36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9"/>
  <sheetViews>
    <sheetView workbookViewId="0">
      <selection activeCell="D7" sqref="D7"/>
    </sheetView>
  </sheetViews>
  <sheetFormatPr defaultRowHeight="15" x14ac:dyDescent="0.25"/>
  <cols>
    <col min="1" max="1" width="3.7109375" customWidth="1"/>
    <col min="2" max="2" width="38" customWidth="1"/>
    <col min="3" max="3" width="7.5703125" customWidth="1"/>
    <col min="4" max="4" width="17.85546875" customWidth="1"/>
    <col min="5" max="5" width="17" customWidth="1"/>
    <col min="6" max="6" width="18.28515625" customWidth="1"/>
    <col min="8" max="8" width="11.85546875" customWidth="1"/>
  </cols>
  <sheetData>
    <row r="3" spans="2:8" ht="15.75" x14ac:dyDescent="0.25">
      <c r="B3" s="321" t="s">
        <v>215</v>
      </c>
      <c r="C3" s="323" t="s">
        <v>216</v>
      </c>
      <c r="D3" s="320" t="s">
        <v>152</v>
      </c>
      <c r="E3" s="320"/>
      <c r="F3" s="320"/>
    </row>
    <row r="4" spans="2:8" x14ac:dyDescent="0.25">
      <c r="B4" s="322"/>
      <c r="C4" s="324"/>
      <c r="D4" s="199" t="s">
        <v>218</v>
      </c>
      <c r="E4" s="199" t="s">
        <v>157</v>
      </c>
      <c r="F4" s="199" t="s">
        <v>158</v>
      </c>
      <c r="H4" s="199" t="s">
        <v>248</v>
      </c>
    </row>
    <row r="5" spans="2:8" ht="15.75" x14ac:dyDescent="0.25">
      <c r="B5" s="200" t="s">
        <v>153</v>
      </c>
      <c r="C5" s="200">
        <v>1</v>
      </c>
      <c r="D5" s="201">
        <v>200000</v>
      </c>
      <c r="E5" s="201">
        <v>300000</v>
      </c>
      <c r="F5" s="201">
        <v>250000</v>
      </c>
      <c r="H5" s="201">
        <f>'Расчет-прогноз доходной части'!O22</f>
        <v>154750</v>
      </c>
    </row>
    <row r="6" spans="2:8" ht="15.75" x14ac:dyDescent="0.25">
      <c r="B6" s="200" t="s">
        <v>154</v>
      </c>
      <c r="C6" s="200">
        <v>2</v>
      </c>
      <c r="D6" s="201">
        <v>150000</v>
      </c>
      <c r="E6" s="201">
        <v>250000</v>
      </c>
      <c r="F6" s="201">
        <v>150000</v>
      </c>
      <c r="H6" s="201">
        <f>'смета расходов итог'!M68</f>
        <v>121400</v>
      </c>
    </row>
    <row r="7" spans="2:8" ht="15.75" x14ac:dyDescent="0.25">
      <c r="B7" s="200" t="s">
        <v>155</v>
      </c>
      <c r="C7" s="200" t="s">
        <v>210</v>
      </c>
      <c r="D7" s="201">
        <f>D5-D6</f>
        <v>50000</v>
      </c>
      <c r="E7" s="201">
        <f>E5-E6</f>
        <v>50000</v>
      </c>
      <c r="F7" s="201">
        <f>F5-F6</f>
        <v>100000</v>
      </c>
      <c r="H7" s="201">
        <f>H5-H6</f>
        <v>33350</v>
      </c>
    </row>
    <row r="8" spans="2:8" ht="15.75" x14ac:dyDescent="0.25">
      <c r="B8" s="202" t="s">
        <v>156</v>
      </c>
      <c r="C8" s="202" t="s">
        <v>211</v>
      </c>
      <c r="D8" s="203">
        <f>D7/D6</f>
        <v>0.33333333333333331</v>
      </c>
      <c r="E8" s="203">
        <f>E7/E6</f>
        <v>0.2</v>
      </c>
      <c r="F8" s="203">
        <f>F7/F6</f>
        <v>0.66666666666666663</v>
      </c>
      <c r="H8" s="203">
        <f>H7/H6</f>
        <v>0.27471169686985175</v>
      </c>
    </row>
    <row r="9" spans="2:8" ht="8.25" customHeight="1" x14ac:dyDescent="0.25">
      <c r="B9" s="204"/>
      <c r="C9" s="204"/>
      <c r="D9" s="204"/>
      <c r="E9" s="204"/>
      <c r="F9" s="204"/>
      <c r="H9" s="204"/>
    </row>
    <row r="10" spans="2:8" ht="15.75" x14ac:dyDescent="0.25">
      <c r="B10" s="205" t="s">
        <v>159</v>
      </c>
      <c r="C10" s="199">
        <v>5</v>
      </c>
      <c r="D10" s="201">
        <v>2000</v>
      </c>
      <c r="E10" s="201">
        <v>3000</v>
      </c>
      <c r="F10" s="201">
        <v>4000</v>
      </c>
      <c r="H10" s="201"/>
    </row>
    <row r="11" spans="2:8" ht="15.75" x14ac:dyDescent="0.25">
      <c r="B11" s="205" t="s">
        <v>160</v>
      </c>
      <c r="C11" s="199">
        <v>6</v>
      </c>
      <c r="D11" s="205">
        <v>30</v>
      </c>
      <c r="E11" s="205">
        <v>40</v>
      </c>
      <c r="F11" s="205">
        <v>50</v>
      </c>
      <c r="H11" s="205"/>
    </row>
    <row r="12" spans="2:8" ht="15.75" x14ac:dyDescent="0.25">
      <c r="B12" s="205" t="s">
        <v>161</v>
      </c>
      <c r="C12" s="199">
        <v>7</v>
      </c>
      <c r="D12" s="201">
        <v>1000</v>
      </c>
      <c r="E12" s="201">
        <v>2000</v>
      </c>
      <c r="F12" s="201">
        <v>2500</v>
      </c>
      <c r="H12" s="201"/>
    </row>
    <row r="13" spans="2:8" ht="15.75" x14ac:dyDescent="0.25">
      <c r="B13" s="205" t="s">
        <v>163</v>
      </c>
      <c r="C13" s="199">
        <v>8</v>
      </c>
      <c r="D13" s="201">
        <v>700</v>
      </c>
      <c r="E13" s="201">
        <v>1500</v>
      </c>
      <c r="F13" s="201">
        <v>1800</v>
      </c>
      <c r="H13" s="201"/>
    </row>
    <row r="14" spans="2:8" ht="15.75" x14ac:dyDescent="0.25">
      <c r="B14" s="205" t="s">
        <v>217</v>
      </c>
      <c r="C14" s="199">
        <v>9</v>
      </c>
      <c r="D14" s="201">
        <v>500</v>
      </c>
      <c r="E14" s="201">
        <v>900</v>
      </c>
      <c r="F14" s="201">
        <v>1500</v>
      </c>
      <c r="H14" s="201"/>
    </row>
    <row r="15" spans="2:8" ht="15.75" x14ac:dyDescent="0.25">
      <c r="B15" s="205" t="s">
        <v>162</v>
      </c>
      <c r="C15" s="199" t="s">
        <v>212</v>
      </c>
      <c r="D15" s="206">
        <f>D14/D13</f>
        <v>0.7142857142857143</v>
      </c>
      <c r="E15" s="206">
        <f t="shared" ref="E15:F15" si="0">E14/E13</f>
        <v>0.6</v>
      </c>
      <c r="F15" s="206">
        <f t="shared" si="0"/>
        <v>0.83333333333333337</v>
      </c>
      <c r="H15" s="206"/>
    </row>
    <row r="16" spans="2:8" ht="15.75" x14ac:dyDescent="0.25">
      <c r="B16" s="205" t="s">
        <v>164</v>
      </c>
      <c r="C16" s="199" t="s">
        <v>213</v>
      </c>
      <c r="D16" s="205">
        <f>D10/D12</f>
        <v>2</v>
      </c>
      <c r="E16" s="205">
        <f t="shared" ref="E16:F16" si="1">E10/E12</f>
        <v>1.5</v>
      </c>
      <c r="F16" s="205">
        <f t="shared" si="1"/>
        <v>1.6</v>
      </c>
      <c r="H16" s="205"/>
    </row>
    <row r="17" spans="2:8" ht="15.75" x14ac:dyDescent="0.25">
      <c r="B17" s="207" t="s">
        <v>165</v>
      </c>
      <c r="C17" s="208" t="s">
        <v>214</v>
      </c>
      <c r="D17" s="207">
        <f>D13/D12</f>
        <v>0.7</v>
      </c>
      <c r="E17" s="207">
        <f t="shared" ref="E17:F17" si="2">E13/E12</f>
        <v>0.75</v>
      </c>
      <c r="F17" s="207">
        <f t="shared" si="2"/>
        <v>0.72</v>
      </c>
      <c r="H17" s="207"/>
    </row>
    <row r="18" spans="2:8" x14ac:dyDescent="0.25">
      <c r="C18" s="157"/>
    </row>
    <row r="19" spans="2:8" ht="15.75" x14ac:dyDescent="0.25">
      <c r="B19" s="209" t="s">
        <v>219</v>
      </c>
    </row>
  </sheetData>
  <mergeCells count="3">
    <mergeCell ref="D3:F3"/>
    <mergeCell ref="B3:B4"/>
    <mergeCell ref="C3:C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workbookViewId="0">
      <selection activeCell="F21" sqref="F21"/>
    </sheetView>
  </sheetViews>
  <sheetFormatPr defaultRowHeight="15" x14ac:dyDescent="0.25"/>
  <cols>
    <col min="1" max="1" width="5" customWidth="1"/>
    <col min="2" max="2" width="34.42578125" customWidth="1"/>
    <col min="3" max="3" width="9.28515625" bestFit="1" customWidth="1"/>
    <col min="4" max="4" width="9.28515625" customWidth="1"/>
    <col min="5" max="6" width="12.28515625" customWidth="1"/>
    <col min="8" max="8" width="11.140625" customWidth="1"/>
    <col min="10" max="10" width="11.7109375" customWidth="1"/>
    <col min="12" max="12" width="11.5703125" customWidth="1"/>
    <col min="258" max="258" width="5" customWidth="1"/>
    <col min="259" max="259" width="34.42578125" customWidth="1"/>
    <col min="260" max="260" width="9.28515625" bestFit="1" customWidth="1"/>
    <col min="261" max="262" width="12.28515625" customWidth="1"/>
    <col min="264" max="264" width="11.140625" customWidth="1"/>
    <col min="266" max="266" width="11.7109375" customWidth="1"/>
    <col min="268" max="268" width="11.5703125" customWidth="1"/>
    <col min="514" max="514" width="5" customWidth="1"/>
    <col min="515" max="515" width="34.42578125" customWidth="1"/>
    <col min="516" max="516" width="9.28515625" bestFit="1" customWidth="1"/>
    <col min="517" max="518" width="12.28515625" customWidth="1"/>
    <col min="520" max="520" width="11.140625" customWidth="1"/>
    <col min="522" max="522" width="11.7109375" customWidth="1"/>
    <col min="524" max="524" width="11.5703125" customWidth="1"/>
    <col min="770" max="770" width="5" customWidth="1"/>
    <col min="771" max="771" width="34.42578125" customWidth="1"/>
    <col min="772" max="772" width="9.28515625" bestFit="1" customWidth="1"/>
    <col min="773" max="774" width="12.28515625" customWidth="1"/>
    <col min="776" max="776" width="11.140625" customWidth="1"/>
    <col min="778" max="778" width="11.7109375" customWidth="1"/>
    <col min="780" max="780" width="11.5703125" customWidth="1"/>
    <col min="1026" max="1026" width="5" customWidth="1"/>
    <col min="1027" max="1027" width="34.42578125" customWidth="1"/>
    <col min="1028" max="1028" width="9.28515625" bestFit="1" customWidth="1"/>
    <col min="1029" max="1030" width="12.28515625" customWidth="1"/>
    <col min="1032" max="1032" width="11.140625" customWidth="1"/>
    <col min="1034" max="1034" width="11.7109375" customWidth="1"/>
    <col min="1036" max="1036" width="11.5703125" customWidth="1"/>
    <col min="1282" max="1282" width="5" customWidth="1"/>
    <col min="1283" max="1283" width="34.42578125" customWidth="1"/>
    <col min="1284" max="1284" width="9.28515625" bestFit="1" customWidth="1"/>
    <col min="1285" max="1286" width="12.28515625" customWidth="1"/>
    <col min="1288" max="1288" width="11.140625" customWidth="1"/>
    <col min="1290" max="1290" width="11.7109375" customWidth="1"/>
    <col min="1292" max="1292" width="11.5703125" customWidth="1"/>
    <col min="1538" max="1538" width="5" customWidth="1"/>
    <col min="1539" max="1539" width="34.42578125" customWidth="1"/>
    <col min="1540" max="1540" width="9.28515625" bestFit="1" customWidth="1"/>
    <col min="1541" max="1542" width="12.28515625" customWidth="1"/>
    <col min="1544" max="1544" width="11.140625" customWidth="1"/>
    <col min="1546" max="1546" width="11.7109375" customWidth="1"/>
    <col min="1548" max="1548" width="11.5703125" customWidth="1"/>
    <col min="1794" max="1794" width="5" customWidth="1"/>
    <col min="1795" max="1795" width="34.42578125" customWidth="1"/>
    <col min="1796" max="1796" width="9.28515625" bestFit="1" customWidth="1"/>
    <col min="1797" max="1798" width="12.28515625" customWidth="1"/>
    <col min="1800" max="1800" width="11.140625" customWidth="1"/>
    <col min="1802" max="1802" width="11.7109375" customWidth="1"/>
    <col min="1804" max="1804" width="11.5703125" customWidth="1"/>
    <col min="2050" max="2050" width="5" customWidth="1"/>
    <col min="2051" max="2051" width="34.42578125" customWidth="1"/>
    <col min="2052" max="2052" width="9.28515625" bestFit="1" customWidth="1"/>
    <col min="2053" max="2054" width="12.28515625" customWidth="1"/>
    <col min="2056" max="2056" width="11.140625" customWidth="1"/>
    <col min="2058" max="2058" width="11.7109375" customWidth="1"/>
    <col min="2060" max="2060" width="11.5703125" customWidth="1"/>
    <col min="2306" max="2306" width="5" customWidth="1"/>
    <col min="2307" max="2307" width="34.42578125" customWidth="1"/>
    <col min="2308" max="2308" width="9.28515625" bestFit="1" customWidth="1"/>
    <col min="2309" max="2310" width="12.28515625" customWidth="1"/>
    <col min="2312" max="2312" width="11.140625" customWidth="1"/>
    <col min="2314" max="2314" width="11.7109375" customWidth="1"/>
    <col min="2316" max="2316" width="11.5703125" customWidth="1"/>
    <col min="2562" max="2562" width="5" customWidth="1"/>
    <col min="2563" max="2563" width="34.42578125" customWidth="1"/>
    <col min="2564" max="2564" width="9.28515625" bestFit="1" customWidth="1"/>
    <col min="2565" max="2566" width="12.28515625" customWidth="1"/>
    <col min="2568" max="2568" width="11.140625" customWidth="1"/>
    <col min="2570" max="2570" width="11.7109375" customWidth="1"/>
    <col min="2572" max="2572" width="11.5703125" customWidth="1"/>
    <col min="2818" max="2818" width="5" customWidth="1"/>
    <col min="2819" max="2819" width="34.42578125" customWidth="1"/>
    <col min="2820" max="2820" width="9.28515625" bestFit="1" customWidth="1"/>
    <col min="2821" max="2822" width="12.28515625" customWidth="1"/>
    <col min="2824" max="2824" width="11.140625" customWidth="1"/>
    <col min="2826" max="2826" width="11.7109375" customWidth="1"/>
    <col min="2828" max="2828" width="11.5703125" customWidth="1"/>
    <col min="3074" max="3074" width="5" customWidth="1"/>
    <col min="3075" max="3075" width="34.42578125" customWidth="1"/>
    <col min="3076" max="3076" width="9.28515625" bestFit="1" customWidth="1"/>
    <col min="3077" max="3078" width="12.28515625" customWidth="1"/>
    <col min="3080" max="3080" width="11.140625" customWidth="1"/>
    <col min="3082" max="3082" width="11.7109375" customWidth="1"/>
    <col min="3084" max="3084" width="11.5703125" customWidth="1"/>
    <col min="3330" max="3330" width="5" customWidth="1"/>
    <col min="3331" max="3331" width="34.42578125" customWidth="1"/>
    <col min="3332" max="3332" width="9.28515625" bestFit="1" customWidth="1"/>
    <col min="3333" max="3334" width="12.28515625" customWidth="1"/>
    <col min="3336" max="3336" width="11.140625" customWidth="1"/>
    <col min="3338" max="3338" width="11.7109375" customWidth="1"/>
    <col min="3340" max="3340" width="11.5703125" customWidth="1"/>
    <col min="3586" max="3586" width="5" customWidth="1"/>
    <col min="3587" max="3587" width="34.42578125" customWidth="1"/>
    <col min="3588" max="3588" width="9.28515625" bestFit="1" customWidth="1"/>
    <col min="3589" max="3590" width="12.28515625" customWidth="1"/>
    <col min="3592" max="3592" width="11.140625" customWidth="1"/>
    <col min="3594" max="3594" width="11.7109375" customWidth="1"/>
    <col min="3596" max="3596" width="11.5703125" customWidth="1"/>
    <col min="3842" max="3842" width="5" customWidth="1"/>
    <col min="3843" max="3843" width="34.42578125" customWidth="1"/>
    <col min="3844" max="3844" width="9.28515625" bestFit="1" customWidth="1"/>
    <col min="3845" max="3846" width="12.28515625" customWidth="1"/>
    <col min="3848" max="3848" width="11.140625" customWidth="1"/>
    <col min="3850" max="3850" width="11.7109375" customWidth="1"/>
    <col min="3852" max="3852" width="11.5703125" customWidth="1"/>
    <col min="4098" max="4098" width="5" customWidth="1"/>
    <col min="4099" max="4099" width="34.42578125" customWidth="1"/>
    <col min="4100" max="4100" width="9.28515625" bestFit="1" customWidth="1"/>
    <col min="4101" max="4102" width="12.28515625" customWidth="1"/>
    <col min="4104" max="4104" width="11.140625" customWidth="1"/>
    <col min="4106" max="4106" width="11.7109375" customWidth="1"/>
    <col min="4108" max="4108" width="11.5703125" customWidth="1"/>
    <col min="4354" max="4354" width="5" customWidth="1"/>
    <col min="4355" max="4355" width="34.42578125" customWidth="1"/>
    <col min="4356" max="4356" width="9.28515625" bestFit="1" customWidth="1"/>
    <col min="4357" max="4358" width="12.28515625" customWidth="1"/>
    <col min="4360" max="4360" width="11.140625" customWidth="1"/>
    <col min="4362" max="4362" width="11.7109375" customWidth="1"/>
    <col min="4364" max="4364" width="11.5703125" customWidth="1"/>
    <col min="4610" max="4610" width="5" customWidth="1"/>
    <col min="4611" max="4611" width="34.42578125" customWidth="1"/>
    <col min="4612" max="4612" width="9.28515625" bestFit="1" customWidth="1"/>
    <col min="4613" max="4614" width="12.28515625" customWidth="1"/>
    <col min="4616" max="4616" width="11.140625" customWidth="1"/>
    <col min="4618" max="4618" width="11.7109375" customWidth="1"/>
    <col min="4620" max="4620" width="11.5703125" customWidth="1"/>
    <col min="4866" max="4866" width="5" customWidth="1"/>
    <col min="4867" max="4867" width="34.42578125" customWidth="1"/>
    <col min="4868" max="4868" width="9.28515625" bestFit="1" customWidth="1"/>
    <col min="4869" max="4870" width="12.28515625" customWidth="1"/>
    <col min="4872" max="4872" width="11.140625" customWidth="1"/>
    <col min="4874" max="4874" width="11.7109375" customWidth="1"/>
    <col min="4876" max="4876" width="11.5703125" customWidth="1"/>
    <col min="5122" max="5122" width="5" customWidth="1"/>
    <col min="5123" max="5123" width="34.42578125" customWidth="1"/>
    <col min="5124" max="5124" width="9.28515625" bestFit="1" customWidth="1"/>
    <col min="5125" max="5126" width="12.28515625" customWidth="1"/>
    <col min="5128" max="5128" width="11.140625" customWidth="1"/>
    <col min="5130" max="5130" width="11.7109375" customWidth="1"/>
    <col min="5132" max="5132" width="11.5703125" customWidth="1"/>
    <col min="5378" max="5378" width="5" customWidth="1"/>
    <col min="5379" max="5379" width="34.42578125" customWidth="1"/>
    <col min="5380" max="5380" width="9.28515625" bestFit="1" customWidth="1"/>
    <col min="5381" max="5382" width="12.28515625" customWidth="1"/>
    <col min="5384" max="5384" width="11.140625" customWidth="1"/>
    <col min="5386" max="5386" width="11.7109375" customWidth="1"/>
    <col min="5388" max="5388" width="11.5703125" customWidth="1"/>
    <col min="5634" max="5634" width="5" customWidth="1"/>
    <col min="5635" max="5635" width="34.42578125" customWidth="1"/>
    <col min="5636" max="5636" width="9.28515625" bestFit="1" customWidth="1"/>
    <col min="5637" max="5638" width="12.28515625" customWidth="1"/>
    <col min="5640" max="5640" width="11.140625" customWidth="1"/>
    <col min="5642" max="5642" width="11.7109375" customWidth="1"/>
    <col min="5644" max="5644" width="11.5703125" customWidth="1"/>
    <col min="5890" max="5890" width="5" customWidth="1"/>
    <col min="5891" max="5891" width="34.42578125" customWidth="1"/>
    <col min="5892" max="5892" width="9.28515625" bestFit="1" customWidth="1"/>
    <col min="5893" max="5894" width="12.28515625" customWidth="1"/>
    <col min="5896" max="5896" width="11.140625" customWidth="1"/>
    <col min="5898" max="5898" width="11.7109375" customWidth="1"/>
    <col min="5900" max="5900" width="11.5703125" customWidth="1"/>
    <col min="6146" max="6146" width="5" customWidth="1"/>
    <col min="6147" max="6147" width="34.42578125" customWidth="1"/>
    <col min="6148" max="6148" width="9.28515625" bestFit="1" customWidth="1"/>
    <col min="6149" max="6150" width="12.28515625" customWidth="1"/>
    <col min="6152" max="6152" width="11.140625" customWidth="1"/>
    <col min="6154" max="6154" width="11.7109375" customWidth="1"/>
    <col min="6156" max="6156" width="11.5703125" customWidth="1"/>
    <col min="6402" max="6402" width="5" customWidth="1"/>
    <col min="6403" max="6403" width="34.42578125" customWidth="1"/>
    <col min="6404" max="6404" width="9.28515625" bestFit="1" customWidth="1"/>
    <col min="6405" max="6406" width="12.28515625" customWidth="1"/>
    <col min="6408" max="6408" width="11.140625" customWidth="1"/>
    <col min="6410" max="6410" width="11.7109375" customWidth="1"/>
    <col min="6412" max="6412" width="11.5703125" customWidth="1"/>
    <col min="6658" max="6658" width="5" customWidth="1"/>
    <col min="6659" max="6659" width="34.42578125" customWidth="1"/>
    <col min="6660" max="6660" width="9.28515625" bestFit="1" customWidth="1"/>
    <col min="6661" max="6662" width="12.28515625" customWidth="1"/>
    <col min="6664" max="6664" width="11.140625" customWidth="1"/>
    <col min="6666" max="6666" width="11.7109375" customWidth="1"/>
    <col min="6668" max="6668" width="11.5703125" customWidth="1"/>
    <col min="6914" max="6914" width="5" customWidth="1"/>
    <col min="6915" max="6915" width="34.42578125" customWidth="1"/>
    <col min="6916" max="6916" width="9.28515625" bestFit="1" customWidth="1"/>
    <col min="6917" max="6918" width="12.28515625" customWidth="1"/>
    <col min="6920" max="6920" width="11.140625" customWidth="1"/>
    <col min="6922" max="6922" width="11.7109375" customWidth="1"/>
    <col min="6924" max="6924" width="11.5703125" customWidth="1"/>
    <col min="7170" max="7170" width="5" customWidth="1"/>
    <col min="7171" max="7171" width="34.42578125" customWidth="1"/>
    <col min="7172" max="7172" width="9.28515625" bestFit="1" customWidth="1"/>
    <col min="7173" max="7174" width="12.28515625" customWidth="1"/>
    <col min="7176" max="7176" width="11.140625" customWidth="1"/>
    <col min="7178" max="7178" width="11.7109375" customWidth="1"/>
    <col min="7180" max="7180" width="11.5703125" customWidth="1"/>
    <col min="7426" max="7426" width="5" customWidth="1"/>
    <col min="7427" max="7427" width="34.42578125" customWidth="1"/>
    <col min="7428" max="7428" width="9.28515625" bestFit="1" customWidth="1"/>
    <col min="7429" max="7430" width="12.28515625" customWidth="1"/>
    <col min="7432" max="7432" width="11.140625" customWidth="1"/>
    <col min="7434" max="7434" width="11.7109375" customWidth="1"/>
    <col min="7436" max="7436" width="11.5703125" customWidth="1"/>
    <col min="7682" max="7682" width="5" customWidth="1"/>
    <col min="7683" max="7683" width="34.42578125" customWidth="1"/>
    <col min="7684" max="7684" width="9.28515625" bestFit="1" customWidth="1"/>
    <col min="7685" max="7686" width="12.28515625" customWidth="1"/>
    <col min="7688" max="7688" width="11.140625" customWidth="1"/>
    <col min="7690" max="7690" width="11.7109375" customWidth="1"/>
    <col min="7692" max="7692" width="11.5703125" customWidth="1"/>
    <col min="7938" max="7938" width="5" customWidth="1"/>
    <col min="7939" max="7939" width="34.42578125" customWidth="1"/>
    <col min="7940" max="7940" width="9.28515625" bestFit="1" customWidth="1"/>
    <col min="7941" max="7942" width="12.28515625" customWidth="1"/>
    <col min="7944" max="7944" width="11.140625" customWidth="1"/>
    <col min="7946" max="7946" width="11.7109375" customWidth="1"/>
    <col min="7948" max="7948" width="11.5703125" customWidth="1"/>
    <col min="8194" max="8194" width="5" customWidth="1"/>
    <col min="8195" max="8195" width="34.42578125" customWidth="1"/>
    <col min="8196" max="8196" width="9.28515625" bestFit="1" customWidth="1"/>
    <col min="8197" max="8198" width="12.28515625" customWidth="1"/>
    <col min="8200" max="8200" width="11.140625" customWidth="1"/>
    <col min="8202" max="8202" width="11.7109375" customWidth="1"/>
    <col min="8204" max="8204" width="11.5703125" customWidth="1"/>
    <col min="8450" max="8450" width="5" customWidth="1"/>
    <col min="8451" max="8451" width="34.42578125" customWidth="1"/>
    <col min="8452" max="8452" width="9.28515625" bestFit="1" customWidth="1"/>
    <col min="8453" max="8454" width="12.28515625" customWidth="1"/>
    <col min="8456" max="8456" width="11.140625" customWidth="1"/>
    <col min="8458" max="8458" width="11.7109375" customWidth="1"/>
    <col min="8460" max="8460" width="11.5703125" customWidth="1"/>
    <col min="8706" max="8706" width="5" customWidth="1"/>
    <col min="8707" max="8707" width="34.42578125" customWidth="1"/>
    <col min="8708" max="8708" width="9.28515625" bestFit="1" customWidth="1"/>
    <col min="8709" max="8710" width="12.28515625" customWidth="1"/>
    <col min="8712" max="8712" width="11.140625" customWidth="1"/>
    <col min="8714" max="8714" width="11.7109375" customWidth="1"/>
    <col min="8716" max="8716" width="11.5703125" customWidth="1"/>
    <col min="8962" max="8962" width="5" customWidth="1"/>
    <col min="8963" max="8963" width="34.42578125" customWidth="1"/>
    <col min="8964" max="8964" width="9.28515625" bestFit="1" customWidth="1"/>
    <col min="8965" max="8966" width="12.28515625" customWidth="1"/>
    <col min="8968" max="8968" width="11.140625" customWidth="1"/>
    <col min="8970" max="8970" width="11.7109375" customWidth="1"/>
    <col min="8972" max="8972" width="11.5703125" customWidth="1"/>
    <col min="9218" max="9218" width="5" customWidth="1"/>
    <col min="9219" max="9219" width="34.42578125" customWidth="1"/>
    <col min="9220" max="9220" width="9.28515625" bestFit="1" customWidth="1"/>
    <col min="9221" max="9222" width="12.28515625" customWidth="1"/>
    <col min="9224" max="9224" width="11.140625" customWidth="1"/>
    <col min="9226" max="9226" width="11.7109375" customWidth="1"/>
    <col min="9228" max="9228" width="11.5703125" customWidth="1"/>
    <col min="9474" max="9474" width="5" customWidth="1"/>
    <col min="9475" max="9475" width="34.42578125" customWidth="1"/>
    <col min="9476" max="9476" width="9.28515625" bestFit="1" customWidth="1"/>
    <col min="9477" max="9478" width="12.28515625" customWidth="1"/>
    <col min="9480" max="9480" width="11.140625" customWidth="1"/>
    <col min="9482" max="9482" width="11.7109375" customWidth="1"/>
    <col min="9484" max="9484" width="11.5703125" customWidth="1"/>
    <col min="9730" max="9730" width="5" customWidth="1"/>
    <col min="9731" max="9731" width="34.42578125" customWidth="1"/>
    <col min="9732" max="9732" width="9.28515625" bestFit="1" customWidth="1"/>
    <col min="9733" max="9734" width="12.28515625" customWidth="1"/>
    <col min="9736" max="9736" width="11.140625" customWidth="1"/>
    <col min="9738" max="9738" width="11.7109375" customWidth="1"/>
    <col min="9740" max="9740" width="11.5703125" customWidth="1"/>
    <col min="9986" max="9986" width="5" customWidth="1"/>
    <col min="9987" max="9987" width="34.42578125" customWidth="1"/>
    <col min="9988" max="9988" width="9.28515625" bestFit="1" customWidth="1"/>
    <col min="9989" max="9990" width="12.28515625" customWidth="1"/>
    <col min="9992" max="9992" width="11.140625" customWidth="1"/>
    <col min="9994" max="9994" width="11.7109375" customWidth="1"/>
    <col min="9996" max="9996" width="11.5703125" customWidth="1"/>
    <col min="10242" max="10242" width="5" customWidth="1"/>
    <col min="10243" max="10243" width="34.42578125" customWidth="1"/>
    <col min="10244" max="10244" width="9.28515625" bestFit="1" customWidth="1"/>
    <col min="10245" max="10246" width="12.28515625" customWidth="1"/>
    <col min="10248" max="10248" width="11.140625" customWidth="1"/>
    <col min="10250" max="10250" width="11.7109375" customWidth="1"/>
    <col min="10252" max="10252" width="11.5703125" customWidth="1"/>
    <col min="10498" max="10498" width="5" customWidth="1"/>
    <col min="10499" max="10499" width="34.42578125" customWidth="1"/>
    <col min="10500" max="10500" width="9.28515625" bestFit="1" customWidth="1"/>
    <col min="10501" max="10502" width="12.28515625" customWidth="1"/>
    <col min="10504" max="10504" width="11.140625" customWidth="1"/>
    <col min="10506" max="10506" width="11.7109375" customWidth="1"/>
    <col min="10508" max="10508" width="11.5703125" customWidth="1"/>
    <col min="10754" max="10754" width="5" customWidth="1"/>
    <col min="10755" max="10755" width="34.42578125" customWidth="1"/>
    <col min="10756" max="10756" width="9.28515625" bestFit="1" customWidth="1"/>
    <col min="10757" max="10758" width="12.28515625" customWidth="1"/>
    <col min="10760" max="10760" width="11.140625" customWidth="1"/>
    <col min="10762" max="10762" width="11.7109375" customWidth="1"/>
    <col min="10764" max="10764" width="11.5703125" customWidth="1"/>
    <col min="11010" max="11010" width="5" customWidth="1"/>
    <col min="11011" max="11011" width="34.42578125" customWidth="1"/>
    <col min="11012" max="11012" width="9.28515625" bestFit="1" customWidth="1"/>
    <col min="11013" max="11014" width="12.28515625" customWidth="1"/>
    <col min="11016" max="11016" width="11.140625" customWidth="1"/>
    <col min="11018" max="11018" width="11.7109375" customWidth="1"/>
    <col min="11020" max="11020" width="11.5703125" customWidth="1"/>
    <col min="11266" max="11266" width="5" customWidth="1"/>
    <col min="11267" max="11267" width="34.42578125" customWidth="1"/>
    <col min="11268" max="11268" width="9.28515625" bestFit="1" customWidth="1"/>
    <col min="11269" max="11270" width="12.28515625" customWidth="1"/>
    <col min="11272" max="11272" width="11.140625" customWidth="1"/>
    <col min="11274" max="11274" width="11.7109375" customWidth="1"/>
    <col min="11276" max="11276" width="11.5703125" customWidth="1"/>
    <col min="11522" max="11522" width="5" customWidth="1"/>
    <col min="11523" max="11523" width="34.42578125" customWidth="1"/>
    <col min="11524" max="11524" width="9.28515625" bestFit="1" customWidth="1"/>
    <col min="11525" max="11526" width="12.28515625" customWidth="1"/>
    <col min="11528" max="11528" width="11.140625" customWidth="1"/>
    <col min="11530" max="11530" width="11.7109375" customWidth="1"/>
    <col min="11532" max="11532" width="11.5703125" customWidth="1"/>
    <col min="11778" max="11778" width="5" customWidth="1"/>
    <col min="11779" max="11779" width="34.42578125" customWidth="1"/>
    <col min="11780" max="11780" width="9.28515625" bestFit="1" customWidth="1"/>
    <col min="11781" max="11782" width="12.28515625" customWidth="1"/>
    <col min="11784" max="11784" width="11.140625" customWidth="1"/>
    <col min="11786" max="11786" width="11.7109375" customWidth="1"/>
    <col min="11788" max="11788" width="11.5703125" customWidth="1"/>
    <col min="12034" max="12034" width="5" customWidth="1"/>
    <col min="12035" max="12035" width="34.42578125" customWidth="1"/>
    <col min="12036" max="12036" width="9.28515625" bestFit="1" customWidth="1"/>
    <col min="12037" max="12038" width="12.28515625" customWidth="1"/>
    <col min="12040" max="12040" width="11.140625" customWidth="1"/>
    <col min="12042" max="12042" width="11.7109375" customWidth="1"/>
    <col min="12044" max="12044" width="11.5703125" customWidth="1"/>
    <col min="12290" max="12290" width="5" customWidth="1"/>
    <col min="12291" max="12291" width="34.42578125" customWidth="1"/>
    <col min="12292" max="12292" width="9.28515625" bestFit="1" customWidth="1"/>
    <col min="12293" max="12294" width="12.28515625" customWidth="1"/>
    <col min="12296" max="12296" width="11.140625" customWidth="1"/>
    <col min="12298" max="12298" width="11.7109375" customWidth="1"/>
    <col min="12300" max="12300" width="11.5703125" customWidth="1"/>
    <col min="12546" max="12546" width="5" customWidth="1"/>
    <col min="12547" max="12547" width="34.42578125" customWidth="1"/>
    <col min="12548" max="12548" width="9.28515625" bestFit="1" customWidth="1"/>
    <col min="12549" max="12550" width="12.28515625" customWidth="1"/>
    <col min="12552" max="12552" width="11.140625" customWidth="1"/>
    <col min="12554" max="12554" width="11.7109375" customWidth="1"/>
    <col min="12556" max="12556" width="11.5703125" customWidth="1"/>
    <col min="12802" max="12802" width="5" customWidth="1"/>
    <col min="12803" max="12803" width="34.42578125" customWidth="1"/>
    <col min="12804" max="12804" width="9.28515625" bestFit="1" customWidth="1"/>
    <col min="12805" max="12806" width="12.28515625" customWidth="1"/>
    <col min="12808" max="12808" width="11.140625" customWidth="1"/>
    <col min="12810" max="12810" width="11.7109375" customWidth="1"/>
    <col min="12812" max="12812" width="11.5703125" customWidth="1"/>
    <col min="13058" max="13058" width="5" customWidth="1"/>
    <col min="13059" max="13059" width="34.42578125" customWidth="1"/>
    <col min="13060" max="13060" width="9.28515625" bestFit="1" customWidth="1"/>
    <col min="13061" max="13062" width="12.28515625" customWidth="1"/>
    <col min="13064" max="13064" width="11.140625" customWidth="1"/>
    <col min="13066" max="13066" width="11.7109375" customWidth="1"/>
    <col min="13068" max="13068" width="11.5703125" customWidth="1"/>
    <col min="13314" max="13314" width="5" customWidth="1"/>
    <col min="13315" max="13315" width="34.42578125" customWidth="1"/>
    <col min="13316" max="13316" width="9.28515625" bestFit="1" customWidth="1"/>
    <col min="13317" max="13318" width="12.28515625" customWidth="1"/>
    <col min="13320" max="13320" width="11.140625" customWidth="1"/>
    <col min="13322" max="13322" width="11.7109375" customWidth="1"/>
    <col min="13324" max="13324" width="11.5703125" customWidth="1"/>
    <col min="13570" max="13570" width="5" customWidth="1"/>
    <col min="13571" max="13571" width="34.42578125" customWidth="1"/>
    <col min="13572" max="13572" width="9.28515625" bestFit="1" customWidth="1"/>
    <col min="13573" max="13574" width="12.28515625" customWidth="1"/>
    <col min="13576" max="13576" width="11.140625" customWidth="1"/>
    <col min="13578" max="13578" width="11.7109375" customWidth="1"/>
    <col min="13580" max="13580" width="11.5703125" customWidth="1"/>
    <col min="13826" max="13826" width="5" customWidth="1"/>
    <col min="13827" max="13827" width="34.42578125" customWidth="1"/>
    <col min="13828" max="13828" width="9.28515625" bestFit="1" customWidth="1"/>
    <col min="13829" max="13830" width="12.28515625" customWidth="1"/>
    <col min="13832" max="13832" width="11.140625" customWidth="1"/>
    <col min="13834" max="13834" width="11.7109375" customWidth="1"/>
    <col min="13836" max="13836" width="11.5703125" customWidth="1"/>
    <col min="14082" max="14082" width="5" customWidth="1"/>
    <col min="14083" max="14083" width="34.42578125" customWidth="1"/>
    <col min="14084" max="14084" width="9.28515625" bestFit="1" customWidth="1"/>
    <col min="14085" max="14086" width="12.28515625" customWidth="1"/>
    <col min="14088" max="14088" width="11.140625" customWidth="1"/>
    <col min="14090" max="14090" width="11.7109375" customWidth="1"/>
    <col min="14092" max="14092" width="11.5703125" customWidth="1"/>
    <col min="14338" max="14338" width="5" customWidth="1"/>
    <col min="14339" max="14339" width="34.42578125" customWidth="1"/>
    <col min="14340" max="14340" width="9.28515625" bestFit="1" customWidth="1"/>
    <col min="14341" max="14342" width="12.28515625" customWidth="1"/>
    <col min="14344" max="14344" width="11.140625" customWidth="1"/>
    <col min="14346" max="14346" width="11.7109375" customWidth="1"/>
    <col min="14348" max="14348" width="11.5703125" customWidth="1"/>
    <col min="14594" max="14594" width="5" customWidth="1"/>
    <col min="14595" max="14595" width="34.42578125" customWidth="1"/>
    <col min="14596" max="14596" width="9.28515625" bestFit="1" customWidth="1"/>
    <col min="14597" max="14598" width="12.28515625" customWidth="1"/>
    <col min="14600" max="14600" width="11.140625" customWidth="1"/>
    <col min="14602" max="14602" width="11.7109375" customWidth="1"/>
    <col min="14604" max="14604" width="11.5703125" customWidth="1"/>
    <col min="14850" max="14850" width="5" customWidth="1"/>
    <col min="14851" max="14851" width="34.42578125" customWidth="1"/>
    <col min="14852" max="14852" width="9.28515625" bestFit="1" customWidth="1"/>
    <col min="14853" max="14854" width="12.28515625" customWidth="1"/>
    <col min="14856" max="14856" width="11.140625" customWidth="1"/>
    <col min="14858" max="14858" width="11.7109375" customWidth="1"/>
    <col min="14860" max="14860" width="11.5703125" customWidth="1"/>
    <col min="15106" max="15106" width="5" customWidth="1"/>
    <col min="15107" max="15107" width="34.42578125" customWidth="1"/>
    <col min="15108" max="15108" width="9.28515625" bestFit="1" customWidth="1"/>
    <col min="15109" max="15110" width="12.28515625" customWidth="1"/>
    <col min="15112" max="15112" width="11.140625" customWidth="1"/>
    <col min="15114" max="15114" width="11.7109375" customWidth="1"/>
    <col min="15116" max="15116" width="11.5703125" customWidth="1"/>
    <col min="15362" max="15362" width="5" customWidth="1"/>
    <col min="15363" max="15363" width="34.42578125" customWidth="1"/>
    <col min="15364" max="15364" width="9.28515625" bestFit="1" customWidth="1"/>
    <col min="15365" max="15366" width="12.28515625" customWidth="1"/>
    <col min="15368" max="15368" width="11.140625" customWidth="1"/>
    <col min="15370" max="15370" width="11.7109375" customWidth="1"/>
    <col min="15372" max="15372" width="11.5703125" customWidth="1"/>
    <col min="15618" max="15618" width="5" customWidth="1"/>
    <col min="15619" max="15619" width="34.42578125" customWidth="1"/>
    <col min="15620" max="15620" width="9.28515625" bestFit="1" customWidth="1"/>
    <col min="15621" max="15622" width="12.28515625" customWidth="1"/>
    <col min="15624" max="15624" width="11.140625" customWidth="1"/>
    <col min="15626" max="15626" width="11.7109375" customWidth="1"/>
    <col min="15628" max="15628" width="11.5703125" customWidth="1"/>
    <col min="15874" max="15874" width="5" customWidth="1"/>
    <col min="15875" max="15875" width="34.42578125" customWidth="1"/>
    <col min="15876" max="15876" width="9.28515625" bestFit="1" customWidth="1"/>
    <col min="15877" max="15878" width="12.28515625" customWidth="1"/>
    <col min="15880" max="15880" width="11.140625" customWidth="1"/>
    <col min="15882" max="15882" width="11.7109375" customWidth="1"/>
    <col min="15884" max="15884" width="11.5703125" customWidth="1"/>
    <col min="16130" max="16130" width="5" customWidth="1"/>
    <col min="16131" max="16131" width="34.42578125" customWidth="1"/>
    <col min="16132" max="16132" width="9.28515625" bestFit="1" customWidth="1"/>
    <col min="16133" max="16134" width="12.28515625" customWidth="1"/>
    <col min="16136" max="16136" width="11.140625" customWidth="1"/>
    <col min="16138" max="16138" width="11.7109375" customWidth="1"/>
    <col min="16140" max="16140" width="11.5703125" customWidth="1"/>
  </cols>
  <sheetData>
    <row r="1" spans="1:13" ht="18.75" thickBot="1" x14ac:dyDescent="0.3">
      <c r="F1" s="163"/>
    </row>
    <row r="2" spans="1:13" ht="18.75" thickTop="1" x14ac:dyDescent="0.25">
      <c r="B2" s="163" t="s">
        <v>241</v>
      </c>
      <c r="C2" s="105"/>
      <c r="D2" s="105"/>
      <c r="E2" s="105"/>
      <c r="F2" s="164"/>
      <c r="G2" s="325" t="s">
        <v>169</v>
      </c>
      <c r="H2" s="326"/>
      <c r="I2" s="326"/>
      <c r="J2" s="326"/>
      <c r="K2" s="326"/>
      <c r="L2" s="327"/>
    </row>
    <row r="3" spans="1:13" ht="18.75" thickBot="1" x14ac:dyDescent="0.3">
      <c r="B3" s="114"/>
      <c r="C3" s="114"/>
      <c r="D3" s="114"/>
      <c r="E3" s="114"/>
      <c r="F3" s="165"/>
      <c r="G3" s="328" t="s">
        <v>170</v>
      </c>
      <c r="H3" s="329"/>
      <c r="I3" s="330" t="s">
        <v>171</v>
      </c>
      <c r="J3" s="331"/>
      <c r="K3" s="332" t="s">
        <v>172</v>
      </c>
      <c r="L3" s="333"/>
    </row>
    <row r="4" spans="1:13" ht="39" x14ac:dyDescent="0.25">
      <c r="A4" s="166" t="s">
        <v>173</v>
      </c>
      <c r="B4" s="167" t="s">
        <v>174</v>
      </c>
      <c r="C4" s="168" t="s">
        <v>175</v>
      </c>
      <c r="D4" s="169" t="s">
        <v>176</v>
      </c>
      <c r="E4" s="169" t="s">
        <v>177</v>
      </c>
      <c r="F4" s="170" t="s">
        <v>178</v>
      </c>
      <c r="G4" s="171" t="s">
        <v>179</v>
      </c>
      <c r="H4" s="172" t="s">
        <v>180</v>
      </c>
      <c r="I4" s="171" t="s">
        <v>179</v>
      </c>
      <c r="J4" s="173" t="s">
        <v>181</v>
      </c>
      <c r="K4" s="171" t="s">
        <v>179</v>
      </c>
      <c r="L4" s="173" t="s">
        <v>181</v>
      </c>
      <c r="M4" s="174" t="s">
        <v>182</v>
      </c>
    </row>
    <row r="5" spans="1:13" ht="15.75" x14ac:dyDescent="0.25">
      <c r="A5" s="175"/>
      <c r="B5" s="176" t="s">
        <v>183</v>
      </c>
      <c r="C5" s="177">
        <v>1</v>
      </c>
      <c r="D5" s="177">
        <v>8</v>
      </c>
      <c r="E5" s="178">
        <f>M5</f>
        <v>500</v>
      </c>
      <c r="F5" s="179">
        <f>C5*D5*E5</f>
        <v>4000</v>
      </c>
      <c r="G5" s="180">
        <v>500</v>
      </c>
      <c r="H5" s="181">
        <f>C5*D5*G5</f>
        <v>4000</v>
      </c>
      <c r="I5" s="182">
        <v>600</v>
      </c>
      <c r="J5" s="181">
        <f>C5*D5*I5</f>
        <v>4800</v>
      </c>
      <c r="K5" s="182">
        <v>700</v>
      </c>
      <c r="L5" s="183">
        <f>C5*D5*K5</f>
        <v>5600</v>
      </c>
      <c r="M5" s="184">
        <f>MIN(G5,I5,K5)</f>
        <v>500</v>
      </c>
    </row>
    <row r="6" spans="1:13" ht="15.75" x14ac:dyDescent="0.25">
      <c r="A6" s="175"/>
      <c r="B6" s="176" t="s">
        <v>184</v>
      </c>
      <c r="C6" s="177">
        <v>1</v>
      </c>
      <c r="D6" s="177">
        <v>6</v>
      </c>
      <c r="E6" s="178">
        <f t="shared" ref="E6:E12" si="0">M6</f>
        <v>400</v>
      </c>
      <c r="F6" s="179">
        <f t="shared" ref="F6:F12" si="1">C6*D6*E6</f>
        <v>2400</v>
      </c>
      <c r="G6" s="185">
        <v>400</v>
      </c>
      <c r="H6" s="181">
        <f t="shared" ref="H6:H12" si="2">C6*D6*G6</f>
        <v>2400</v>
      </c>
      <c r="I6" s="186">
        <v>400</v>
      </c>
      <c r="J6" s="181">
        <f t="shared" ref="J6:J12" si="3">C6*D6*I6</f>
        <v>2400</v>
      </c>
      <c r="K6" s="186">
        <v>500</v>
      </c>
      <c r="L6" s="183">
        <f t="shared" ref="L6:L12" si="4">C6*D6*K6</f>
        <v>3000</v>
      </c>
      <c r="M6" s="184">
        <f t="shared" ref="M6:M12" si="5">MIN(G6,I6,K6)</f>
        <v>400</v>
      </c>
    </row>
    <row r="7" spans="1:13" ht="15.75" x14ac:dyDescent="0.25">
      <c r="A7" s="175"/>
      <c r="B7" s="176" t="s">
        <v>185</v>
      </c>
      <c r="C7" s="177">
        <v>2</v>
      </c>
      <c r="D7" s="177">
        <v>5</v>
      </c>
      <c r="E7" s="178">
        <f t="shared" si="0"/>
        <v>300</v>
      </c>
      <c r="F7" s="179">
        <f t="shared" si="1"/>
        <v>3000</v>
      </c>
      <c r="G7" s="185">
        <v>400</v>
      </c>
      <c r="H7" s="181">
        <f t="shared" si="2"/>
        <v>4000</v>
      </c>
      <c r="I7" s="186">
        <v>300</v>
      </c>
      <c r="J7" s="181">
        <f t="shared" si="3"/>
        <v>3000</v>
      </c>
      <c r="K7" s="186">
        <v>350</v>
      </c>
      <c r="L7" s="183">
        <f t="shared" si="4"/>
        <v>3500</v>
      </c>
      <c r="M7" s="184">
        <f t="shared" si="5"/>
        <v>300</v>
      </c>
    </row>
    <row r="8" spans="1:13" ht="15.75" x14ac:dyDescent="0.25">
      <c r="A8" s="175"/>
      <c r="B8" s="176" t="s">
        <v>186</v>
      </c>
      <c r="C8" s="177">
        <v>2</v>
      </c>
      <c r="D8" s="177">
        <v>4</v>
      </c>
      <c r="E8" s="178">
        <f t="shared" si="0"/>
        <v>200</v>
      </c>
      <c r="F8" s="179">
        <f t="shared" si="1"/>
        <v>1600</v>
      </c>
      <c r="G8" s="185">
        <v>300</v>
      </c>
      <c r="H8" s="181">
        <f t="shared" si="2"/>
        <v>2400</v>
      </c>
      <c r="I8" s="186">
        <v>250</v>
      </c>
      <c r="J8" s="181">
        <f t="shared" si="3"/>
        <v>2000</v>
      </c>
      <c r="K8" s="186">
        <v>200</v>
      </c>
      <c r="L8" s="183">
        <f t="shared" si="4"/>
        <v>1600</v>
      </c>
      <c r="M8" s="184">
        <f t="shared" si="5"/>
        <v>200</v>
      </c>
    </row>
    <row r="9" spans="1:13" ht="15.75" x14ac:dyDescent="0.25">
      <c r="A9" s="175"/>
      <c r="B9" s="176" t="s">
        <v>187</v>
      </c>
      <c r="C9" s="177">
        <v>2</v>
      </c>
      <c r="D9" s="177">
        <v>5</v>
      </c>
      <c r="E9" s="178">
        <f t="shared" si="0"/>
        <v>300</v>
      </c>
      <c r="F9" s="179">
        <f t="shared" si="1"/>
        <v>3000</v>
      </c>
      <c r="G9" s="185">
        <v>300</v>
      </c>
      <c r="H9" s="181">
        <f t="shared" si="2"/>
        <v>3000</v>
      </c>
      <c r="I9" s="186">
        <v>400</v>
      </c>
      <c r="J9" s="181">
        <f t="shared" si="3"/>
        <v>4000</v>
      </c>
      <c r="K9" s="186">
        <v>500</v>
      </c>
      <c r="L9" s="183">
        <f t="shared" si="4"/>
        <v>5000</v>
      </c>
      <c r="M9" s="184">
        <f t="shared" si="5"/>
        <v>300</v>
      </c>
    </row>
    <row r="10" spans="1:13" ht="15.75" x14ac:dyDescent="0.25">
      <c r="A10" s="175"/>
      <c r="B10" s="176" t="s">
        <v>188</v>
      </c>
      <c r="C10" s="177">
        <v>1</v>
      </c>
      <c r="D10" s="177">
        <v>6</v>
      </c>
      <c r="E10" s="178">
        <f t="shared" si="0"/>
        <v>300</v>
      </c>
      <c r="F10" s="179">
        <f t="shared" si="1"/>
        <v>1800</v>
      </c>
      <c r="G10" s="185">
        <v>400</v>
      </c>
      <c r="H10" s="181">
        <f t="shared" si="2"/>
        <v>2400</v>
      </c>
      <c r="I10" s="186">
        <v>300</v>
      </c>
      <c r="J10" s="181">
        <f t="shared" si="3"/>
        <v>1800</v>
      </c>
      <c r="K10" s="186">
        <v>350</v>
      </c>
      <c r="L10" s="183">
        <f t="shared" si="4"/>
        <v>2100</v>
      </c>
      <c r="M10" s="184">
        <f t="shared" si="5"/>
        <v>300</v>
      </c>
    </row>
    <row r="11" spans="1:13" ht="15.75" x14ac:dyDescent="0.25">
      <c r="A11" s="175"/>
      <c r="B11" s="176" t="s">
        <v>189</v>
      </c>
      <c r="C11" s="177">
        <v>1</v>
      </c>
      <c r="D11" s="177">
        <v>4</v>
      </c>
      <c r="E11" s="178">
        <f t="shared" si="0"/>
        <v>300</v>
      </c>
      <c r="F11" s="179">
        <f t="shared" si="1"/>
        <v>1200</v>
      </c>
      <c r="G11" s="185">
        <v>300</v>
      </c>
      <c r="H11" s="181">
        <f t="shared" si="2"/>
        <v>1200</v>
      </c>
      <c r="I11" s="186">
        <v>400</v>
      </c>
      <c r="J11" s="181">
        <f t="shared" si="3"/>
        <v>1600</v>
      </c>
      <c r="K11" s="186">
        <v>350</v>
      </c>
      <c r="L11" s="183">
        <f t="shared" si="4"/>
        <v>1400</v>
      </c>
      <c r="M11" s="184">
        <f t="shared" si="5"/>
        <v>300</v>
      </c>
    </row>
    <row r="12" spans="1:13" ht="16.5" thickBot="1" x14ac:dyDescent="0.3">
      <c r="A12" s="175"/>
      <c r="B12" s="176" t="s">
        <v>190</v>
      </c>
      <c r="C12" s="187">
        <v>1</v>
      </c>
      <c r="D12" s="187">
        <v>4</v>
      </c>
      <c r="E12" s="178">
        <f t="shared" si="0"/>
        <v>300</v>
      </c>
      <c r="F12" s="179">
        <f t="shared" si="1"/>
        <v>1200</v>
      </c>
      <c r="G12" s="185">
        <v>400</v>
      </c>
      <c r="H12" s="181">
        <f t="shared" si="2"/>
        <v>1600</v>
      </c>
      <c r="I12" s="186">
        <v>300</v>
      </c>
      <c r="J12" s="181">
        <f t="shared" si="3"/>
        <v>1200</v>
      </c>
      <c r="K12" s="186">
        <v>450</v>
      </c>
      <c r="L12" s="183">
        <f t="shared" si="4"/>
        <v>1800</v>
      </c>
      <c r="M12" s="184">
        <f t="shared" si="5"/>
        <v>300</v>
      </c>
    </row>
    <row r="13" spans="1:13" ht="16.5" thickBot="1" x14ac:dyDescent="0.3">
      <c r="B13" s="188"/>
      <c r="C13" s="189">
        <f>SUM(C5:C12)</f>
        <v>11</v>
      </c>
      <c r="D13" s="189"/>
      <c r="E13" s="190" t="s">
        <v>191</v>
      </c>
      <c r="F13" s="191">
        <f t="shared" ref="F13:L13" si="6">SUM(F5:F12)</f>
        <v>18200</v>
      </c>
      <c r="G13" s="192">
        <f t="shared" si="6"/>
        <v>3000</v>
      </c>
      <c r="H13" s="193">
        <f t="shared" si="6"/>
        <v>21000</v>
      </c>
      <c r="I13" s="194">
        <f t="shared" si="6"/>
        <v>2950</v>
      </c>
      <c r="J13" s="193">
        <f t="shared" si="6"/>
        <v>20800</v>
      </c>
      <c r="K13" s="194">
        <f t="shared" si="6"/>
        <v>3400</v>
      </c>
      <c r="L13" s="195">
        <f t="shared" si="6"/>
        <v>24000</v>
      </c>
      <c r="M13" s="196"/>
    </row>
  </sheetData>
  <mergeCells count="4">
    <mergeCell ref="G2:L2"/>
    <mergeCell ref="G3:H3"/>
    <mergeCell ref="I3:J3"/>
    <mergeCell ref="K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9"/>
  <sheetViews>
    <sheetView workbookViewId="0">
      <selection activeCell="C16" sqref="C16"/>
    </sheetView>
  </sheetViews>
  <sheetFormatPr defaultRowHeight="15" x14ac:dyDescent="0.25"/>
  <cols>
    <col min="1" max="1" width="4.7109375" customWidth="1"/>
    <col min="2" max="2" width="21.140625" customWidth="1"/>
    <col min="3" max="3" width="24.28515625" customWidth="1"/>
    <col min="7" max="7" width="14" customWidth="1"/>
    <col min="8" max="8" width="15.140625" customWidth="1"/>
  </cols>
  <sheetData>
    <row r="2" spans="1:8" ht="15.75" x14ac:dyDescent="0.25">
      <c r="C2" s="210" t="s">
        <v>192</v>
      </c>
    </row>
    <row r="4" spans="1:8" s="197" customFormat="1" ht="15.75" x14ac:dyDescent="0.25">
      <c r="A4" s="211" t="s">
        <v>86</v>
      </c>
      <c r="B4" s="212" t="s">
        <v>193</v>
      </c>
      <c r="C4" s="213" t="s">
        <v>194</v>
      </c>
      <c r="D4" s="213" t="s">
        <v>167</v>
      </c>
      <c r="E4" s="213" t="s">
        <v>96</v>
      </c>
      <c r="F4" s="213" t="s">
        <v>166</v>
      </c>
      <c r="G4" s="214" t="s">
        <v>195</v>
      </c>
    </row>
    <row r="5" spans="1:8" x14ac:dyDescent="0.25">
      <c r="A5" s="147">
        <v>1</v>
      </c>
      <c r="B5" s="215" t="s">
        <v>196</v>
      </c>
      <c r="C5" s="216"/>
      <c r="D5" s="216"/>
      <c r="E5" s="216">
        <v>1000</v>
      </c>
      <c r="F5" s="216"/>
      <c r="G5" s="217">
        <f>SUM(G6:G10)</f>
        <v>18000</v>
      </c>
      <c r="H5" s="198"/>
    </row>
    <row r="6" spans="1:8" x14ac:dyDescent="0.25">
      <c r="A6" s="147"/>
      <c r="B6" s="221"/>
      <c r="C6" s="141" t="s">
        <v>197</v>
      </c>
      <c r="D6" s="141" t="s">
        <v>168</v>
      </c>
      <c r="E6" s="141">
        <v>1000</v>
      </c>
      <c r="F6" s="141">
        <v>10</v>
      </c>
      <c r="G6" s="218">
        <f t="shared" ref="G6:G8" si="0">E6*F6</f>
        <v>10000</v>
      </c>
    </row>
    <row r="7" spans="1:8" x14ac:dyDescent="0.25">
      <c r="A7" s="147"/>
      <c r="B7" s="222"/>
      <c r="C7" s="141" t="s">
        <v>198</v>
      </c>
      <c r="D7" s="141" t="s">
        <v>168</v>
      </c>
      <c r="E7" s="141">
        <v>5</v>
      </c>
      <c r="F7" s="141">
        <v>300</v>
      </c>
      <c r="G7" s="218">
        <f t="shared" si="0"/>
        <v>1500</v>
      </c>
    </row>
    <row r="8" spans="1:8" x14ac:dyDescent="0.25">
      <c r="A8" s="147"/>
      <c r="B8" s="222"/>
      <c r="C8" s="141" t="s">
        <v>199</v>
      </c>
      <c r="D8" s="141" t="s">
        <v>168</v>
      </c>
      <c r="E8" s="141">
        <v>1000</v>
      </c>
      <c r="F8" s="141">
        <v>5</v>
      </c>
      <c r="G8" s="218">
        <f t="shared" si="0"/>
        <v>5000</v>
      </c>
    </row>
    <row r="9" spans="1:8" x14ac:dyDescent="0.25">
      <c r="A9" s="147"/>
      <c r="B9" s="222"/>
      <c r="C9" s="141" t="s">
        <v>200</v>
      </c>
      <c r="D9" s="141" t="s">
        <v>168</v>
      </c>
      <c r="E9" s="141">
        <v>1000</v>
      </c>
      <c r="F9" s="141">
        <v>1</v>
      </c>
      <c r="G9" s="218">
        <f>E9*F9</f>
        <v>1000</v>
      </c>
    </row>
    <row r="10" spans="1:8" x14ac:dyDescent="0.25">
      <c r="A10" s="147"/>
      <c r="B10" s="222"/>
      <c r="C10" s="141" t="s">
        <v>201</v>
      </c>
      <c r="D10" s="141"/>
      <c r="E10" s="141"/>
      <c r="F10" s="141"/>
      <c r="G10" s="218">
        <v>500</v>
      </c>
    </row>
    <row r="11" spans="1:8" x14ac:dyDescent="0.25">
      <c r="A11" s="147"/>
      <c r="B11" s="222"/>
      <c r="C11" s="141" t="s">
        <v>202</v>
      </c>
      <c r="D11" s="141"/>
      <c r="E11" s="141"/>
      <c r="F11" s="141"/>
      <c r="G11" s="218">
        <f>G5/E5</f>
        <v>18</v>
      </c>
    </row>
    <row r="12" spans="1:8" x14ac:dyDescent="0.25">
      <c r="A12" s="147"/>
      <c r="B12" s="222"/>
      <c r="C12" s="141" t="s">
        <v>203</v>
      </c>
      <c r="D12" s="141"/>
      <c r="E12" s="141"/>
      <c r="F12" s="141"/>
      <c r="G12" s="218">
        <v>40</v>
      </c>
    </row>
    <row r="13" spans="1:8" x14ac:dyDescent="0.25">
      <c r="A13" s="148"/>
      <c r="B13" s="223"/>
      <c r="C13" s="156" t="s">
        <v>204</v>
      </c>
      <c r="D13" s="156"/>
      <c r="E13" s="156"/>
      <c r="F13" s="219">
        <f>G13/G11</f>
        <v>1.2222222222222223</v>
      </c>
      <c r="G13" s="220">
        <f>G12-G11</f>
        <v>22</v>
      </c>
    </row>
    <row r="14" spans="1:8" x14ac:dyDescent="0.25">
      <c r="A14" s="224"/>
      <c r="B14" s="131"/>
      <c r="C14" s="131"/>
      <c r="D14" s="131"/>
      <c r="E14" s="131"/>
      <c r="F14" s="131"/>
      <c r="G14" s="225"/>
    </row>
    <row r="15" spans="1:8" x14ac:dyDescent="0.25">
      <c r="A15" s="147">
        <v>2</v>
      </c>
      <c r="B15" s="215" t="s">
        <v>205</v>
      </c>
      <c r="C15" s="216"/>
      <c r="D15" s="216"/>
      <c r="E15" s="216">
        <v>200</v>
      </c>
      <c r="F15" s="216"/>
      <c r="G15" s="217">
        <f>SUM(G16:G21)</f>
        <v>48800</v>
      </c>
      <c r="H15" s="198"/>
    </row>
    <row r="16" spans="1:8" x14ac:dyDescent="0.25">
      <c r="A16" s="147"/>
      <c r="B16" s="105"/>
      <c r="C16" s="141" t="s">
        <v>206</v>
      </c>
      <c r="D16" s="141" t="s">
        <v>168</v>
      </c>
      <c r="E16" s="141">
        <v>200</v>
      </c>
      <c r="F16" s="141">
        <v>50</v>
      </c>
      <c r="G16" s="218">
        <f t="shared" ref="G16:G17" si="1">E16*F16</f>
        <v>10000</v>
      </c>
    </row>
    <row r="17" spans="1:8" x14ac:dyDescent="0.25">
      <c r="A17" s="147"/>
      <c r="B17" s="105"/>
      <c r="C17" s="141" t="s">
        <v>207</v>
      </c>
      <c r="D17" s="141" t="s">
        <v>168</v>
      </c>
      <c r="E17" s="141">
        <v>100</v>
      </c>
      <c r="F17" s="141">
        <v>70</v>
      </c>
      <c r="G17" s="218">
        <f t="shared" si="1"/>
        <v>7000</v>
      </c>
    </row>
    <row r="18" spans="1:8" x14ac:dyDescent="0.25">
      <c r="A18" s="147"/>
      <c r="B18" s="105"/>
      <c r="C18" s="141" t="s">
        <v>200</v>
      </c>
      <c r="D18" s="141" t="s">
        <v>168</v>
      </c>
      <c r="E18" s="141">
        <f>E16+E17</f>
        <v>300</v>
      </c>
      <c r="F18" s="141">
        <v>1</v>
      </c>
      <c r="G18" s="218">
        <f>E18*F18</f>
        <v>300</v>
      </c>
    </row>
    <row r="19" spans="1:8" x14ac:dyDescent="0.25">
      <c r="A19" s="147"/>
      <c r="B19" s="105"/>
      <c r="C19" s="141" t="s">
        <v>198</v>
      </c>
      <c r="D19" s="141" t="s">
        <v>168</v>
      </c>
      <c r="E19" s="141">
        <v>2</v>
      </c>
      <c r="F19" s="141">
        <v>500</v>
      </c>
      <c r="G19" s="218">
        <f t="shared" ref="G19:G20" si="2">E19*F19</f>
        <v>1000</v>
      </c>
    </row>
    <row r="20" spans="1:8" x14ac:dyDescent="0.25">
      <c r="A20" s="147"/>
      <c r="B20" s="105"/>
      <c r="C20" s="141" t="s">
        <v>208</v>
      </c>
      <c r="D20" s="141" t="s">
        <v>168</v>
      </c>
      <c r="E20" s="141">
        <f>E16+E17</f>
        <v>300</v>
      </c>
      <c r="F20" s="141">
        <v>100</v>
      </c>
      <c r="G20" s="218">
        <f t="shared" si="2"/>
        <v>30000</v>
      </c>
    </row>
    <row r="21" spans="1:8" x14ac:dyDescent="0.25">
      <c r="A21" s="147"/>
      <c r="B21" s="105"/>
      <c r="C21" s="141" t="s">
        <v>201</v>
      </c>
      <c r="D21" s="141"/>
      <c r="E21" s="141"/>
      <c r="F21" s="141"/>
      <c r="G21" s="218">
        <v>500</v>
      </c>
    </row>
    <row r="22" spans="1:8" x14ac:dyDescent="0.25">
      <c r="A22" s="147"/>
      <c r="B22" s="105"/>
      <c r="C22" s="141" t="s">
        <v>202</v>
      </c>
      <c r="D22" s="141"/>
      <c r="E22" s="141"/>
      <c r="F22" s="141"/>
      <c r="G22" s="218">
        <f>G15/E15</f>
        <v>244</v>
      </c>
    </row>
    <row r="23" spans="1:8" x14ac:dyDescent="0.25">
      <c r="A23" s="147"/>
      <c r="B23" s="105"/>
      <c r="C23" s="141" t="s">
        <v>203</v>
      </c>
      <c r="D23" s="141"/>
      <c r="E23" s="141"/>
      <c r="F23" s="141"/>
      <c r="G23" s="218">
        <v>350</v>
      </c>
    </row>
    <row r="24" spans="1:8" x14ac:dyDescent="0.25">
      <c r="A24" s="148"/>
      <c r="B24" s="146"/>
      <c r="C24" s="156" t="s">
        <v>204</v>
      </c>
      <c r="D24" s="156"/>
      <c r="E24" s="156"/>
      <c r="F24" s="219">
        <f>G24/G22</f>
        <v>0.4344262295081967</v>
      </c>
      <c r="G24" s="220">
        <f>G23-G22</f>
        <v>106</v>
      </c>
    </row>
    <row r="25" spans="1:8" x14ac:dyDescent="0.25">
      <c r="G25" s="158"/>
    </row>
    <row r="26" spans="1:8" ht="15.75" x14ac:dyDescent="0.25">
      <c r="A26" s="226"/>
      <c r="B26" s="227" t="s">
        <v>209</v>
      </c>
      <c r="C26" s="227"/>
      <c r="D26" s="227"/>
      <c r="E26" s="227"/>
      <c r="F26" s="227"/>
      <c r="G26" s="228">
        <f>G5+G15</f>
        <v>66800</v>
      </c>
      <c r="H26" s="105"/>
    </row>
    <row r="27" spans="1:8" x14ac:dyDescent="0.25">
      <c r="A27" s="105"/>
      <c r="B27" s="105"/>
      <c r="C27" s="105"/>
      <c r="D27" s="105"/>
      <c r="E27" s="105"/>
      <c r="F27" s="105"/>
      <c r="G27" s="105"/>
      <c r="H27" s="105"/>
    </row>
    <row r="28" spans="1:8" x14ac:dyDescent="0.25">
      <c r="A28" s="105"/>
      <c r="B28" s="105"/>
      <c r="C28" s="105"/>
      <c r="D28" s="105"/>
      <c r="E28" s="105"/>
      <c r="F28" s="105"/>
      <c r="G28" s="105"/>
      <c r="H28" s="105"/>
    </row>
    <row r="29" spans="1:8" x14ac:dyDescent="0.25">
      <c r="A29" s="105"/>
      <c r="B29" s="105"/>
      <c r="C29" s="105"/>
      <c r="D29" s="105"/>
      <c r="E29" s="105"/>
      <c r="F29" s="105"/>
      <c r="G29" s="105"/>
      <c r="H29" s="10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abSelected="1" workbookViewId="0">
      <selection activeCell="D18" sqref="D18"/>
    </sheetView>
  </sheetViews>
  <sheetFormatPr defaultRowHeight="15" x14ac:dyDescent="0.25"/>
  <cols>
    <col min="1" max="1" width="5.5703125" style="241" customWidth="1"/>
    <col min="2" max="2" width="46.85546875" style="241" customWidth="1"/>
    <col min="3" max="3" width="8.42578125" style="241" customWidth="1"/>
    <col min="4" max="4" width="10.5703125" style="241" customWidth="1"/>
    <col min="5" max="5" width="11.140625" style="241" customWidth="1"/>
    <col min="6" max="6" width="11.85546875" style="241" customWidth="1"/>
    <col min="7" max="16384" width="9.140625" style="241"/>
  </cols>
  <sheetData>
    <row r="1" spans="1:6" ht="26.25" customHeight="1" x14ac:dyDescent="0.25">
      <c r="A1" s="335" t="s">
        <v>249</v>
      </c>
      <c r="B1" s="335"/>
      <c r="D1" s="343" t="s">
        <v>250</v>
      </c>
      <c r="E1" s="343"/>
      <c r="F1" s="242"/>
    </row>
    <row r="2" spans="1:6" ht="46.5" hidden="1" customHeight="1" x14ac:dyDescent="0.25">
      <c r="A2" s="348" t="s">
        <v>251</v>
      </c>
      <c r="B2" s="348"/>
      <c r="C2" s="348" t="s">
        <v>252</v>
      </c>
      <c r="D2" s="348"/>
      <c r="E2" s="348"/>
      <c r="F2" s="348"/>
    </row>
    <row r="3" spans="1:6" ht="26.25" hidden="1" customHeight="1" x14ac:dyDescent="0.25">
      <c r="A3" s="334"/>
      <c r="B3" s="334"/>
      <c r="C3" s="334"/>
      <c r="D3" s="334"/>
      <c r="E3" s="334"/>
      <c r="F3" s="242"/>
    </row>
    <row r="4" spans="1:6" ht="20.25" customHeight="1" x14ac:dyDescent="0.25">
      <c r="A4" s="339" t="s">
        <v>253</v>
      </c>
      <c r="B4" s="339"/>
      <c r="C4" s="339"/>
      <c r="D4" s="339"/>
      <c r="E4" s="339"/>
      <c r="F4" s="339"/>
    </row>
    <row r="5" spans="1:6" ht="17.25" customHeight="1" x14ac:dyDescent="0.25">
      <c r="A5" s="340"/>
      <c r="B5" s="341"/>
      <c r="C5" s="341"/>
      <c r="D5" s="341"/>
      <c r="E5" s="341"/>
      <c r="F5" s="341"/>
    </row>
    <row r="6" spans="1:6" ht="21" customHeight="1" x14ac:dyDescent="0.25">
      <c r="A6" s="243"/>
      <c r="B6" s="243"/>
      <c r="C6" s="243"/>
      <c r="D6" s="342" t="s">
        <v>254</v>
      </c>
      <c r="E6" s="343"/>
      <c r="F6" s="244">
        <f>F73</f>
        <v>246070</v>
      </c>
    </row>
    <row r="7" spans="1:6" ht="17.25" customHeight="1" x14ac:dyDescent="0.25">
      <c r="A7" s="243"/>
      <c r="B7" s="243"/>
      <c r="C7" s="243"/>
      <c r="D7" s="344" t="s">
        <v>255</v>
      </c>
      <c r="E7" s="344"/>
      <c r="F7" s="245">
        <f>F6-F8</f>
        <v>246070</v>
      </c>
    </row>
    <row r="8" spans="1:6" ht="17.25" customHeight="1" x14ac:dyDescent="0.25">
      <c r="A8" s="345" t="s">
        <v>256</v>
      </c>
      <c r="B8" s="346"/>
      <c r="C8" s="246"/>
      <c r="D8" s="347" t="s">
        <v>257</v>
      </c>
      <c r="E8" s="347"/>
      <c r="F8" s="247">
        <v>0</v>
      </c>
    </row>
    <row r="9" spans="1:6" ht="30" customHeight="1" x14ac:dyDescent="0.25">
      <c r="A9" s="248" t="s">
        <v>258</v>
      </c>
      <c r="B9" s="249" t="s">
        <v>259</v>
      </c>
      <c r="C9" s="250" t="s">
        <v>260</v>
      </c>
      <c r="D9" s="251" t="s">
        <v>261</v>
      </c>
      <c r="E9" s="249" t="s">
        <v>262</v>
      </c>
      <c r="F9" s="252" t="s">
        <v>263</v>
      </c>
    </row>
    <row r="10" spans="1:6" ht="11.25" customHeight="1" x14ac:dyDescent="0.25">
      <c r="A10" s="253">
        <v>1</v>
      </c>
      <c r="B10" s="253">
        <v>2</v>
      </c>
      <c r="C10" s="253">
        <v>3</v>
      </c>
      <c r="D10" s="253">
        <v>4</v>
      </c>
      <c r="E10" s="253">
        <v>5</v>
      </c>
      <c r="F10" s="253">
        <v>6</v>
      </c>
    </row>
    <row r="11" spans="1:6" ht="19.5" customHeight="1" x14ac:dyDescent="0.25">
      <c r="A11" s="254">
        <v>1</v>
      </c>
      <c r="B11" s="255" t="s">
        <v>264</v>
      </c>
      <c r="C11" s="256"/>
      <c r="D11" s="256"/>
      <c r="E11" s="256"/>
      <c r="F11" s="256"/>
    </row>
    <row r="12" spans="1:6" ht="31.5" customHeight="1" x14ac:dyDescent="0.25">
      <c r="A12" s="257">
        <v>1</v>
      </c>
      <c r="B12" s="258" t="s">
        <v>265</v>
      </c>
      <c r="C12" s="258" t="s">
        <v>266</v>
      </c>
      <c r="D12" s="259">
        <v>0</v>
      </c>
      <c r="E12" s="259">
        <v>0</v>
      </c>
      <c r="F12" s="260">
        <f>D12*E12</f>
        <v>0</v>
      </c>
    </row>
    <row r="13" spans="1:6" ht="28.5" customHeight="1" x14ac:dyDescent="0.25">
      <c r="A13" s="257">
        <v>2</v>
      </c>
      <c r="B13" s="261" t="s">
        <v>267</v>
      </c>
      <c r="C13" s="261" t="s">
        <v>268</v>
      </c>
      <c r="D13" s="259">
        <v>75</v>
      </c>
      <c r="E13" s="259">
        <v>150</v>
      </c>
      <c r="F13" s="260">
        <f t="shared" ref="F13:F19" si="0">D13*E13</f>
        <v>11250</v>
      </c>
    </row>
    <row r="14" spans="1:6" ht="15" customHeight="1" x14ac:dyDescent="0.25">
      <c r="A14" s="257">
        <v>3</v>
      </c>
      <c r="B14" s="261" t="s">
        <v>269</v>
      </c>
      <c r="C14" s="258" t="s">
        <v>266</v>
      </c>
      <c r="D14" s="259">
        <v>90</v>
      </c>
      <c r="E14" s="259">
        <v>245</v>
      </c>
      <c r="F14" s="260">
        <f t="shared" si="0"/>
        <v>22050</v>
      </c>
    </row>
    <row r="15" spans="1:6" ht="15" customHeight="1" x14ac:dyDescent="0.25">
      <c r="A15" s="257">
        <v>4</v>
      </c>
      <c r="B15" s="258" t="s">
        <v>270</v>
      </c>
      <c r="C15" s="258" t="s">
        <v>266</v>
      </c>
      <c r="D15" s="259">
        <v>120</v>
      </c>
      <c r="E15" s="259">
        <v>60</v>
      </c>
      <c r="F15" s="260">
        <f>D15*E15</f>
        <v>7200</v>
      </c>
    </row>
    <row r="16" spans="1:6" ht="15" customHeight="1" x14ac:dyDescent="0.25">
      <c r="A16" s="257">
        <v>5</v>
      </c>
      <c r="B16" s="261" t="s">
        <v>271</v>
      </c>
      <c r="C16" s="258" t="s">
        <v>266</v>
      </c>
      <c r="D16" s="259">
        <v>257</v>
      </c>
      <c r="E16" s="259">
        <v>60</v>
      </c>
      <c r="F16" s="260">
        <f t="shared" si="0"/>
        <v>15420</v>
      </c>
    </row>
    <row r="17" spans="1:6" ht="15" customHeight="1" x14ac:dyDescent="0.25">
      <c r="A17" s="257">
        <v>6</v>
      </c>
      <c r="B17" s="261" t="s">
        <v>272</v>
      </c>
      <c r="C17" s="258" t="s">
        <v>266</v>
      </c>
      <c r="D17" s="259">
        <v>257</v>
      </c>
      <c r="E17" s="259">
        <v>200</v>
      </c>
      <c r="F17" s="260">
        <f>D17*E17</f>
        <v>51400</v>
      </c>
    </row>
    <row r="18" spans="1:6" ht="15" customHeight="1" x14ac:dyDescent="0.25">
      <c r="A18" s="257">
        <v>7</v>
      </c>
      <c r="B18" s="258" t="s">
        <v>273</v>
      </c>
      <c r="C18" s="258" t="s">
        <v>274</v>
      </c>
      <c r="D18" s="259">
        <v>52</v>
      </c>
      <c r="E18" s="259">
        <v>245</v>
      </c>
      <c r="F18" s="260">
        <f t="shared" si="0"/>
        <v>12740</v>
      </c>
    </row>
    <row r="19" spans="1:6" ht="15" customHeight="1" x14ac:dyDescent="0.25">
      <c r="A19" s="257">
        <v>8</v>
      </c>
      <c r="B19" s="258" t="s">
        <v>275</v>
      </c>
      <c r="C19" s="258" t="s">
        <v>274</v>
      </c>
      <c r="D19" s="259">
        <v>52</v>
      </c>
      <c r="E19" s="259">
        <v>60</v>
      </c>
      <c r="F19" s="260">
        <f t="shared" si="0"/>
        <v>3120</v>
      </c>
    </row>
    <row r="20" spans="1:6" ht="15" customHeight="1" x14ac:dyDescent="0.25">
      <c r="A20" s="257">
        <v>9</v>
      </c>
      <c r="B20" s="258" t="s">
        <v>276</v>
      </c>
      <c r="C20" s="258" t="s">
        <v>274</v>
      </c>
      <c r="D20" s="259">
        <v>52</v>
      </c>
      <c r="E20" s="259">
        <v>200</v>
      </c>
      <c r="F20" s="260">
        <f>D20*E20</f>
        <v>10400</v>
      </c>
    </row>
    <row r="21" spans="1:6" ht="17.25" customHeight="1" x14ac:dyDescent="0.25">
      <c r="A21" s="337" t="s">
        <v>277</v>
      </c>
      <c r="B21" s="337"/>
      <c r="C21" s="262"/>
      <c r="D21" s="262"/>
      <c r="E21" s="262"/>
      <c r="F21" s="263">
        <f>SUM(F12:F20)</f>
        <v>133580</v>
      </c>
    </row>
    <row r="22" spans="1:6" ht="17.25" customHeight="1" x14ac:dyDescent="0.25">
      <c r="A22" s="264">
        <v>2</v>
      </c>
      <c r="B22" s="265" t="s">
        <v>278</v>
      </c>
      <c r="C22" s="246"/>
      <c r="D22" s="246"/>
      <c r="E22" s="246"/>
      <c r="F22" s="246"/>
    </row>
    <row r="23" spans="1:6" ht="18.75" customHeight="1" x14ac:dyDescent="0.25">
      <c r="A23" s="257">
        <v>1</v>
      </c>
      <c r="B23" s="258" t="s">
        <v>279</v>
      </c>
      <c r="C23" s="258" t="s">
        <v>266</v>
      </c>
      <c r="D23" s="259">
        <v>82</v>
      </c>
      <c r="E23" s="259">
        <v>50</v>
      </c>
      <c r="F23" s="260">
        <f t="shared" ref="F23:F29" si="1">D23*E23</f>
        <v>4100</v>
      </c>
    </row>
    <row r="24" spans="1:6" ht="18.75" customHeight="1" x14ac:dyDescent="0.25">
      <c r="A24" s="257">
        <v>2</v>
      </c>
      <c r="B24" s="258" t="s">
        <v>280</v>
      </c>
      <c r="C24" s="258" t="s">
        <v>266</v>
      </c>
      <c r="D24" s="259">
        <v>0</v>
      </c>
      <c r="E24" s="259">
        <v>600</v>
      </c>
      <c r="F24" s="260">
        <f t="shared" si="1"/>
        <v>0</v>
      </c>
    </row>
    <row r="25" spans="1:6" ht="17.25" customHeight="1" x14ac:dyDescent="0.25">
      <c r="A25" s="257">
        <v>3</v>
      </c>
      <c r="B25" s="258" t="s">
        <v>281</v>
      </c>
      <c r="C25" s="258" t="s">
        <v>266</v>
      </c>
      <c r="D25" s="259">
        <v>0</v>
      </c>
      <c r="E25" s="259">
        <v>250</v>
      </c>
      <c r="F25" s="260">
        <f t="shared" si="1"/>
        <v>0</v>
      </c>
    </row>
    <row r="26" spans="1:6" ht="28.5" customHeight="1" x14ac:dyDescent="0.25">
      <c r="A26" s="257">
        <v>4</v>
      </c>
      <c r="B26" s="261" t="s">
        <v>282</v>
      </c>
      <c r="C26" s="258" t="s">
        <v>266</v>
      </c>
      <c r="D26" s="259">
        <v>0</v>
      </c>
      <c r="E26" s="259">
        <v>50</v>
      </c>
      <c r="F26" s="260">
        <f t="shared" si="1"/>
        <v>0</v>
      </c>
    </row>
    <row r="27" spans="1:6" ht="15" customHeight="1" x14ac:dyDescent="0.25">
      <c r="A27" s="257">
        <v>5</v>
      </c>
      <c r="B27" s="261" t="s">
        <v>283</v>
      </c>
      <c r="C27" s="258" t="s">
        <v>266</v>
      </c>
      <c r="D27" s="259">
        <v>82</v>
      </c>
      <c r="E27" s="259">
        <v>350</v>
      </c>
      <c r="F27" s="260">
        <f t="shared" si="1"/>
        <v>28700</v>
      </c>
    </row>
    <row r="28" spans="1:6" ht="15" customHeight="1" x14ac:dyDescent="0.25">
      <c r="A28" s="257">
        <v>6</v>
      </c>
      <c r="B28" s="258" t="s">
        <v>284</v>
      </c>
      <c r="C28" s="258" t="s">
        <v>274</v>
      </c>
      <c r="D28" s="259">
        <v>4</v>
      </c>
      <c r="E28" s="259">
        <v>210</v>
      </c>
      <c r="F28" s="260">
        <f t="shared" si="1"/>
        <v>840</v>
      </c>
    </row>
    <row r="29" spans="1:6" ht="15" customHeight="1" x14ac:dyDescent="0.25">
      <c r="A29" s="257">
        <v>7</v>
      </c>
      <c r="B29" s="258" t="s">
        <v>285</v>
      </c>
      <c r="C29" s="258" t="s">
        <v>274</v>
      </c>
      <c r="D29" s="259">
        <v>97</v>
      </c>
      <c r="E29" s="259">
        <v>150</v>
      </c>
      <c r="F29" s="260">
        <f t="shared" si="1"/>
        <v>14550</v>
      </c>
    </row>
    <row r="30" spans="1:6" ht="17.25" customHeight="1" x14ac:dyDescent="0.25">
      <c r="A30" s="337" t="s">
        <v>277</v>
      </c>
      <c r="B30" s="337"/>
      <c r="C30" s="262"/>
      <c r="D30" s="262"/>
      <c r="E30" s="262"/>
      <c r="F30" s="263">
        <f>SUM(F23:F29)</f>
        <v>48190</v>
      </c>
    </row>
    <row r="31" spans="1:6" ht="17.25" customHeight="1" x14ac:dyDescent="0.25">
      <c r="A31" s="264">
        <v>3</v>
      </c>
      <c r="B31" s="265" t="s">
        <v>286</v>
      </c>
      <c r="C31" s="246"/>
      <c r="D31" s="246"/>
      <c r="E31" s="246"/>
      <c r="F31" s="246"/>
    </row>
    <row r="32" spans="1:6" ht="17.25" customHeight="1" x14ac:dyDescent="0.25">
      <c r="A32" s="257">
        <v>1</v>
      </c>
      <c r="B32" s="261" t="s">
        <v>287</v>
      </c>
      <c r="C32" s="258" t="s">
        <v>266</v>
      </c>
      <c r="D32" s="259">
        <v>180</v>
      </c>
      <c r="E32" s="259">
        <v>60</v>
      </c>
      <c r="F32" s="260">
        <f t="shared" ref="F32:F35" si="2">D32*E32</f>
        <v>10800</v>
      </c>
    </row>
    <row r="33" spans="1:6" ht="17.25" customHeight="1" x14ac:dyDescent="0.25">
      <c r="A33" s="257">
        <v>2</v>
      </c>
      <c r="B33" s="261" t="s">
        <v>288</v>
      </c>
      <c r="C33" s="258" t="s">
        <v>274</v>
      </c>
      <c r="D33" s="259">
        <v>180</v>
      </c>
      <c r="E33" s="259">
        <v>200</v>
      </c>
      <c r="F33" s="260">
        <f t="shared" si="2"/>
        <v>36000</v>
      </c>
    </row>
    <row r="34" spans="1:6" ht="17.25" customHeight="1" x14ac:dyDescent="0.25">
      <c r="A34" s="257">
        <v>3</v>
      </c>
      <c r="B34" s="261" t="s">
        <v>289</v>
      </c>
      <c r="C34" s="258" t="s">
        <v>290</v>
      </c>
      <c r="D34" s="259">
        <v>50</v>
      </c>
      <c r="E34" s="259">
        <v>300</v>
      </c>
      <c r="F34" s="260">
        <f t="shared" si="2"/>
        <v>15000</v>
      </c>
    </row>
    <row r="35" spans="1:6" ht="17.25" customHeight="1" x14ac:dyDescent="0.25">
      <c r="A35" s="257">
        <v>4</v>
      </c>
      <c r="B35" s="261" t="s">
        <v>291</v>
      </c>
      <c r="C35" s="258" t="s">
        <v>290</v>
      </c>
      <c r="D35" s="259">
        <v>50</v>
      </c>
      <c r="E35" s="259">
        <v>50</v>
      </c>
      <c r="F35" s="260">
        <f t="shared" si="2"/>
        <v>2500</v>
      </c>
    </row>
    <row r="36" spans="1:6" ht="17.25" customHeight="1" x14ac:dyDescent="0.25">
      <c r="A36" s="337" t="s">
        <v>277</v>
      </c>
      <c r="B36" s="337"/>
      <c r="C36" s="262"/>
      <c r="D36" s="262"/>
      <c r="E36" s="262"/>
      <c r="F36" s="263">
        <f>SUM(F32:F35)</f>
        <v>64300</v>
      </c>
    </row>
    <row r="37" spans="1:6" ht="17.25" hidden="1" customHeight="1" x14ac:dyDescent="0.25">
      <c r="A37" s="264">
        <v>4</v>
      </c>
      <c r="B37" s="265" t="s">
        <v>292</v>
      </c>
      <c r="C37" s="246"/>
      <c r="D37" s="246"/>
      <c r="E37" s="246"/>
      <c r="F37" s="246"/>
    </row>
    <row r="38" spans="1:6" ht="33.75" hidden="1" customHeight="1" x14ac:dyDescent="0.25">
      <c r="A38" s="266">
        <v>1</v>
      </c>
      <c r="B38" s="267" t="s">
        <v>293</v>
      </c>
      <c r="C38" s="267" t="s">
        <v>294</v>
      </c>
      <c r="D38" s="268">
        <v>0</v>
      </c>
      <c r="E38" s="269">
        <v>4300</v>
      </c>
      <c r="F38" s="260">
        <f t="shared" ref="F38:F45" si="3">D38*E38</f>
        <v>0</v>
      </c>
    </row>
    <row r="39" spans="1:6" ht="17.25" hidden="1" customHeight="1" x14ac:dyDescent="0.25">
      <c r="A39" s="266">
        <v>2</v>
      </c>
      <c r="B39" s="267" t="s">
        <v>295</v>
      </c>
      <c r="C39" s="267" t="s">
        <v>294</v>
      </c>
      <c r="D39" s="268">
        <v>0</v>
      </c>
      <c r="E39" s="268">
        <v>465</v>
      </c>
      <c r="F39" s="260">
        <f t="shared" si="3"/>
        <v>0</v>
      </c>
    </row>
    <row r="40" spans="1:6" ht="17.25" hidden="1" customHeight="1" x14ac:dyDescent="0.25">
      <c r="A40" s="266">
        <v>3</v>
      </c>
      <c r="B40" s="267" t="s">
        <v>296</v>
      </c>
      <c r="C40" s="267" t="s">
        <v>290</v>
      </c>
      <c r="D40" s="268">
        <v>0</v>
      </c>
      <c r="E40" s="268">
        <v>500</v>
      </c>
      <c r="F40" s="260">
        <f t="shared" si="3"/>
        <v>0</v>
      </c>
    </row>
    <row r="41" spans="1:6" ht="17.25" hidden="1" customHeight="1" x14ac:dyDescent="0.25">
      <c r="A41" s="266">
        <v>4</v>
      </c>
      <c r="B41" s="267" t="s">
        <v>297</v>
      </c>
      <c r="C41" s="267" t="s">
        <v>294</v>
      </c>
      <c r="D41" s="268">
        <v>0</v>
      </c>
      <c r="E41" s="268">
        <v>600</v>
      </c>
      <c r="F41" s="260">
        <f t="shared" si="3"/>
        <v>0</v>
      </c>
    </row>
    <row r="42" spans="1:6" ht="17.25" hidden="1" customHeight="1" x14ac:dyDescent="0.25">
      <c r="A42" s="266">
        <v>5</v>
      </c>
      <c r="B42" s="267" t="s">
        <v>298</v>
      </c>
      <c r="C42" s="267" t="s">
        <v>294</v>
      </c>
      <c r="D42" s="268">
        <v>0</v>
      </c>
      <c r="E42" s="268">
        <v>605</v>
      </c>
      <c r="F42" s="260">
        <f t="shared" si="3"/>
        <v>0</v>
      </c>
    </row>
    <row r="43" spans="1:6" ht="17.25" hidden="1" customHeight="1" x14ac:dyDescent="0.25">
      <c r="A43" s="266">
        <v>6</v>
      </c>
      <c r="B43" s="267" t="s">
        <v>299</v>
      </c>
      <c r="C43" s="267" t="s">
        <v>294</v>
      </c>
      <c r="D43" s="268">
        <v>0</v>
      </c>
      <c r="E43" s="268">
        <v>220</v>
      </c>
      <c r="F43" s="260">
        <f t="shared" si="3"/>
        <v>0</v>
      </c>
    </row>
    <row r="44" spans="1:6" ht="32.25" hidden="1" customHeight="1" x14ac:dyDescent="0.25">
      <c r="A44" s="266">
        <v>7</v>
      </c>
      <c r="B44" s="267" t="s">
        <v>300</v>
      </c>
      <c r="C44" s="267" t="s">
        <v>294</v>
      </c>
      <c r="D44" s="268">
        <v>0</v>
      </c>
      <c r="E44" s="268">
        <v>240</v>
      </c>
      <c r="F44" s="260">
        <f t="shared" si="3"/>
        <v>0</v>
      </c>
    </row>
    <row r="45" spans="1:6" ht="17.25" hidden="1" customHeight="1" x14ac:dyDescent="0.25">
      <c r="A45" s="266">
        <v>8</v>
      </c>
      <c r="B45" s="267" t="s">
        <v>301</v>
      </c>
      <c r="C45" s="267" t="s">
        <v>274</v>
      </c>
      <c r="D45" s="268">
        <v>0</v>
      </c>
      <c r="E45" s="268">
        <v>300</v>
      </c>
      <c r="F45" s="260">
        <f t="shared" si="3"/>
        <v>0</v>
      </c>
    </row>
    <row r="46" spans="1:6" ht="17.25" hidden="1" customHeight="1" x14ac:dyDescent="0.25">
      <c r="A46" s="337" t="s">
        <v>277</v>
      </c>
      <c r="B46" s="337"/>
      <c r="C46" s="262"/>
      <c r="D46" s="262"/>
      <c r="E46" s="262"/>
      <c r="F46" s="263">
        <f>SUM(F38:F45)</f>
        <v>0</v>
      </c>
    </row>
    <row r="47" spans="1:6" ht="17.25" hidden="1" customHeight="1" x14ac:dyDescent="0.25">
      <c r="A47" s="264">
        <v>5</v>
      </c>
      <c r="B47" s="265" t="s">
        <v>302</v>
      </c>
      <c r="C47" s="246"/>
      <c r="D47" s="246"/>
      <c r="E47" s="246"/>
      <c r="F47" s="246"/>
    </row>
    <row r="48" spans="1:6" ht="30.75" hidden="1" customHeight="1" x14ac:dyDescent="0.25">
      <c r="A48" s="266">
        <v>1</v>
      </c>
      <c r="B48" s="258" t="s">
        <v>303</v>
      </c>
      <c r="C48" s="267" t="s">
        <v>274</v>
      </c>
      <c r="D48" s="268">
        <v>0</v>
      </c>
      <c r="E48" s="268">
        <v>550</v>
      </c>
      <c r="F48" s="260">
        <f t="shared" ref="F48" si="4">D48*E48</f>
        <v>0</v>
      </c>
    </row>
    <row r="49" spans="1:6" ht="17.25" hidden="1" customHeight="1" x14ac:dyDescent="0.25">
      <c r="A49" s="266">
        <v>2</v>
      </c>
      <c r="B49" s="258" t="s">
        <v>304</v>
      </c>
      <c r="C49" s="267" t="s">
        <v>305</v>
      </c>
      <c r="D49" s="268">
        <v>0</v>
      </c>
      <c r="E49" s="268">
        <v>330</v>
      </c>
      <c r="F49" s="268">
        <v>0</v>
      </c>
    </row>
    <row r="50" spans="1:6" ht="17.25" hidden="1" customHeight="1" x14ac:dyDescent="0.25">
      <c r="A50" s="266">
        <v>3</v>
      </c>
      <c r="B50" s="258" t="s">
        <v>306</v>
      </c>
      <c r="C50" s="267" t="s">
        <v>305</v>
      </c>
      <c r="D50" s="268">
        <v>0</v>
      </c>
      <c r="E50" s="268">
        <v>880</v>
      </c>
      <c r="F50" s="269">
        <v>0</v>
      </c>
    </row>
    <row r="51" spans="1:6" ht="17.25" hidden="1" customHeight="1" x14ac:dyDescent="0.25">
      <c r="A51" s="253">
        <v>1</v>
      </c>
      <c r="B51" s="253">
        <v>2</v>
      </c>
      <c r="C51" s="253">
        <v>3</v>
      </c>
      <c r="D51" s="253">
        <v>4</v>
      </c>
      <c r="E51" s="253">
        <v>5</v>
      </c>
      <c r="F51" s="253">
        <v>0</v>
      </c>
    </row>
    <row r="52" spans="1:6" ht="17.25" hidden="1" customHeight="1" x14ac:dyDescent="0.25">
      <c r="A52" s="266">
        <v>4</v>
      </c>
      <c r="B52" s="258" t="s">
        <v>307</v>
      </c>
      <c r="C52" s="258" t="s">
        <v>294</v>
      </c>
      <c r="D52" s="259">
        <v>0</v>
      </c>
      <c r="E52" s="260">
        <v>2750</v>
      </c>
      <c r="F52" s="260">
        <f t="shared" ref="F52:F68" si="5">D52*E52</f>
        <v>0</v>
      </c>
    </row>
    <row r="53" spans="1:6" ht="14.25" hidden="1" customHeight="1" x14ac:dyDescent="0.25">
      <c r="A53" s="266">
        <v>5</v>
      </c>
      <c r="B53" s="258" t="s">
        <v>308</v>
      </c>
      <c r="C53" s="258" t="s">
        <v>274</v>
      </c>
      <c r="D53" s="259">
        <v>0</v>
      </c>
      <c r="E53" s="259">
        <v>795</v>
      </c>
      <c r="F53" s="260">
        <f t="shared" si="5"/>
        <v>0</v>
      </c>
    </row>
    <row r="54" spans="1:6" ht="17.25" hidden="1" customHeight="1" x14ac:dyDescent="0.25">
      <c r="A54" s="266">
        <v>6</v>
      </c>
      <c r="B54" s="258" t="s">
        <v>309</v>
      </c>
      <c r="C54" s="258" t="s">
        <v>266</v>
      </c>
      <c r="D54" s="259">
        <v>0</v>
      </c>
      <c r="E54" s="259">
        <v>60</v>
      </c>
      <c r="F54" s="260">
        <f t="shared" si="5"/>
        <v>0</v>
      </c>
    </row>
    <row r="55" spans="1:6" ht="33.75" hidden="1" customHeight="1" x14ac:dyDescent="0.25">
      <c r="A55" s="266">
        <v>7</v>
      </c>
      <c r="B55" s="258" t="s">
        <v>310</v>
      </c>
      <c r="C55" s="258" t="s">
        <v>266</v>
      </c>
      <c r="D55" s="259">
        <v>0</v>
      </c>
      <c r="E55" s="259">
        <v>800</v>
      </c>
      <c r="F55" s="260">
        <f t="shared" si="5"/>
        <v>0</v>
      </c>
    </row>
    <row r="56" spans="1:6" ht="17.25" hidden="1" customHeight="1" x14ac:dyDescent="0.25">
      <c r="A56" s="266">
        <v>8</v>
      </c>
      <c r="B56" s="258" t="s">
        <v>311</v>
      </c>
      <c r="C56" s="258" t="s">
        <v>266</v>
      </c>
      <c r="D56" s="259">
        <v>0</v>
      </c>
      <c r="E56" s="259">
        <v>800</v>
      </c>
      <c r="F56" s="260">
        <f t="shared" si="5"/>
        <v>0</v>
      </c>
    </row>
    <row r="57" spans="1:6" ht="18.75" hidden="1" customHeight="1" x14ac:dyDescent="0.25">
      <c r="A57" s="266">
        <v>9</v>
      </c>
      <c r="B57" s="258" t="s">
        <v>281</v>
      </c>
      <c r="C57" s="258" t="s">
        <v>266</v>
      </c>
      <c r="D57" s="259">
        <v>0</v>
      </c>
      <c r="E57" s="259">
        <v>100</v>
      </c>
      <c r="F57" s="260">
        <f t="shared" si="5"/>
        <v>0</v>
      </c>
    </row>
    <row r="58" spans="1:6" ht="17.25" hidden="1" customHeight="1" x14ac:dyDescent="0.25">
      <c r="A58" s="266">
        <v>10</v>
      </c>
      <c r="B58" s="258" t="s">
        <v>312</v>
      </c>
      <c r="C58" s="258" t="s">
        <v>294</v>
      </c>
      <c r="D58" s="259">
        <v>0</v>
      </c>
      <c r="E58" s="260">
        <v>1000</v>
      </c>
      <c r="F58" s="260">
        <f t="shared" si="5"/>
        <v>0</v>
      </c>
    </row>
    <row r="59" spans="1:6" ht="17.25" hidden="1" customHeight="1" x14ac:dyDescent="0.25">
      <c r="A59" s="266">
        <v>11</v>
      </c>
      <c r="B59" s="258" t="s">
        <v>313</v>
      </c>
      <c r="C59" s="258" t="s">
        <v>294</v>
      </c>
      <c r="D59" s="259">
        <v>0</v>
      </c>
      <c r="E59" s="260">
        <v>1650</v>
      </c>
      <c r="F59" s="260">
        <f t="shared" si="5"/>
        <v>0</v>
      </c>
    </row>
    <row r="60" spans="1:6" ht="30" hidden="1" customHeight="1" x14ac:dyDescent="0.25">
      <c r="A60" s="266">
        <v>12</v>
      </c>
      <c r="B60" s="258" t="s">
        <v>314</v>
      </c>
      <c r="C60" s="258" t="s">
        <v>294</v>
      </c>
      <c r="D60" s="259">
        <v>0</v>
      </c>
      <c r="E60" s="260">
        <v>1100</v>
      </c>
      <c r="F60" s="260">
        <f t="shared" si="5"/>
        <v>0</v>
      </c>
    </row>
    <row r="61" spans="1:6" ht="17.25" hidden="1" customHeight="1" x14ac:dyDescent="0.25">
      <c r="A61" s="266">
        <v>13</v>
      </c>
      <c r="B61" s="258" t="s">
        <v>315</v>
      </c>
      <c r="C61" s="258" t="s">
        <v>294</v>
      </c>
      <c r="D61" s="259">
        <v>0</v>
      </c>
      <c r="E61" s="260">
        <v>2000</v>
      </c>
      <c r="F61" s="260">
        <f t="shared" si="5"/>
        <v>0</v>
      </c>
    </row>
    <row r="62" spans="1:6" ht="17.25" hidden="1" customHeight="1" x14ac:dyDescent="0.25">
      <c r="A62" s="266">
        <v>14</v>
      </c>
      <c r="B62" s="258" t="s">
        <v>316</v>
      </c>
      <c r="C62" s="258" t="s">
        <v>294</v>
      </c>
      <c r="D62" s="259">
        <v>0</v>
      </c>
      <c r="E62" s="260">
        <v>1320</v>
      </c>
      <c r="F62" s="260">
        <f t="shared" si="5"/>
        <v>0</v>
      </c>
    </row>
    <row r="63" spans="1:6" ht="17.25" hidden="1" customHeight="1" x14ac:dyDescent="0.25">
      <c r="A63" s="266">
        <v>15</v>
      </c>
      <c r="B63" s="258" t="s">
        <v>317</v>
      </c>
      <c r="C63" s="258" t="s">
        <v>294</v>
      </c>
      <c r="D63" s="259">
        <v>0</v>
      </c>
      <c r="E63" s="259">
        <v>440</v>
      </c>
      <c r="F63" s="260">
        <f t="shared" si="5"/>
        <v>0</v>
      </c>
    </row>
    <row r="64" spans="1:6" ht="17.25" hidden="1" customHeight="1" x14ac:dyDescent="0.25">
      <c r="A64" s="266">
        <v>16</v>
      </c>
      <c r="B64" s="258" t="s">
        <v>318</v>
      </c>
      <c r="C64" s="258" t="s">
        <v>294</v>
      </c>
      <c r="D64" s="259">
        <v>0</v>
      </c>
      <c r="E64" s="259">
        <v>935</v>
      </c>
      <c r="F64" s="260">
        <f t="shared" si="5"/>
        <v>0</v>
      </c>
    </row>
    <row r="65" spans="1:6" ht="17.25" hidden="1" customHeight="1" x14ac:dyDescent="0.25">
      <c r="A65" s="266">
        <v>17</v>
      </c>
      <c r="B65" s="258" t="s">
        <v>315</v>
      </c>
      <c r="C65" s="258" t="s">
        <v>294</v>
      </c>
      <c r="D65" s="259">
        <v>0</v>
      </c>
      <c r="E65" s="260">
        <v>1320</v>
      </c>
      <c r="F65" s="260">
        <f t="shared" si="5"/>
        <v>0</v>
      </c>
    </row>
    <row r="66" spans="1:6" ht="17.25" hidden="1" customHeight="1" x14ac:dyDescent="0.25">
      <c r="A66" s="266">
        <v>18</v>
      </c>
      <c r="B66" s="258" t="s">
        <v>319</v>
      </c>
      <c r="C66" s="258" t="s">
        <v>294</v>
      </c>
      <c r="D66" s="259">
        <v>0</v>
      </c>
      <c r="E66" s="260">
        <v>1100</v>
      </c>
      <c r="F66" s="260">
        <f t="shared" si="5"/>
        <v>0</v>
      </c>
    </row>
    <row r="67" spans="1:6" ht="30.75" hidden="1" customHeight="1" x14ac:dyDescent="0.25">
      <c r="A67" s="266">
        <v>19</v>
      </c>
      <c r="B67" s="261" t="s">
        <v>320</v>
      </c>
      <c r="C67" s="258" t="s">
        <v>294</v>
      </c>
      <c r="D67" s="259">
        <v>0</v>
      </c>
      <c r="E67" s="260">
        <v>3080</v>
      </c>
      <c r="F67" s="260">
        <f t="shared" si="5"/>
        <v>0</v>
      </c>
    </row>
    <row r="68" spans="1:6" ht="17.25" hidden="1" customHeight="1" x14ac:dyDescent="0.25">
      <c r="A68" s="266">
        <v>20</v>
      </c>
      <c r="B68" s="258" t="s">
        <v>321</v>
      </c>
      <c r="C68" s="258" t="s">
        <v>294</v>
      </c>
      <c r="D68" s="259">
        <v>0</v>
      </c>
      <c r="E68" s="259">
        <v>880</v>
      </c>
      <c r="F68" s="260">
        <f t="shared" si="5"/>
        <v>0</v>
      </c>
    </row>
    <row r="69" spans="1:6" ht="18.75" customHeight="1" x14ac:dyDescent="0.25">
      <c r="A69" s="337" t="s">
        <v>277</v>
      </c>
      <c r="B69" s="337"/>
      <c r="C69" s="262"/>
      <c r="D69" s="262"/>
      <c r="E69" s="262"/>
      <c r="F69" s="263">
        <f>SUM(F48:F68)</f>
        <v>0</v>
      </c>
    </row>
    <row r="70" spans="1:6" ht="17.25" customHeight="1" x14ac:dyDescent="0.25">
      <c r="A70" s="338" t="s">
        <v>322</v>
      </c>
      <c r="B70" s="338"/>
      <c r="C70" s="243"/>
      <c r="D70" s="243"/>
      <c r="E70" s="243"/>
      <c r="F70" s="270">
        <f>F69+F46+F36+F30+F21</f>
        <v>246070</v>
      </c>
    </row>
    <row r="71" spans="1:6" ht="18" customHeight="1" x14ac:dyDescent="0.25">
      <c r="A71" s="334" t="s">
        <v>323</v>
      </c>
      <c r="B71" s="334"/>
      <c r="C71" s="271">
        <v>0</v>
      </c>
      <c r="D71" s="243"/>
      <c r="E71" s="243"/>
      <c r="F71" s="272">
        <v>0</v>
      </c>
    </row>
    <row r="72" spans="1:6" ht="18" customHeight="1" x14ac:dyDescent="0.25">
      <c r="A72" s="334" t="s">
        <v>324</v>
      </c>
      <c r="B72" s="334"/>
      <c r="C72" s="271">
        <v>0</v>
      </c>
      <c r="D72" s="243"/>
      <c r="E72" s="243"/>
      <c r="F72" s="272">
        <v>0</v>
      </c>
    </row>
    <row r="73" spans="1:6" ht="17.25" customHeight="1" x14ac:dyDescent="0.25">
      <c r="A73" s="335" t="s">
        <v>325</v>
      </c>
      <c r="B73" s="335"/>
      <c r="C73" s="243"/>
      <c r="D73" s="243"/>
      <c r="E73" s="243"/>
      <c r="F73" s="244">
        <f>F70+F71-F72</f>
        <v>246070</v>
      </c>
    </row>
    <row r="74" spans="1:6" ht="23.25" customHeight="1" x14ac:dyDescent="0.25">
      <c r="A74" s="334" t="s">
        <v>326</v>
      </c>
      <c r="B74" s="334"/>
      <c r="C74" s="243"/>
      <c r="D74" s="243"/>
      <c r="E74" s="336" t="s">
        <v>327</v>
      </c>
      <c r="F74" s="336"/>
    </row>
    <row r="75" spans="1:6" ht="23.25" customHeight="1" x14ac:dyDescent="0.25"/>
    <row r="76" spans="1:6" ht="17.25" customHeight="1" x14ac:dyDescent="0.25"/>
  </sheetData>
  <mergeCells count="23">
    <mergeCell ref="A1:B1"/>
    <mergeCell ref="D1:E1"/>
    <mergeCell ref="A2:B2"/>
    <mergeCell ref="C2:F2"/>
    <mergeCell ref="A3:B3"/>
    <mergeCell ref="C3:E3"/>
    <mergeCell ref="A70:B70"/>
    <mergeCell ref="A4:F4"/>
    <mergeCell ref="A5:F5"/>
    <mergeCell ref="D6:E6"/>
    <mergeCell ref="D7:E7"/>
    <mergeCell ref="A8:B8"/>
    <mergeCell ref="D8:E8"/>
    <mergeCell ref="A21:B21"/>
    <mergeCell ref="A30:B30"/>
    <mergeCell ref="A36:B36"/>
    <mergeCell ref="A46:B46"/>
    <mergeCell ref="A69:B69"/>
    <mergeCell ref="A71:B71"/>
    <mergeCell ref="A72:B72"/>
    <mergeCell ref="A73:B73"/>
    <mergeCell ref="A74:B74"/>
    <mergeCell ref="E74:F7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2</vt:i4>
      </vt:variant>
    </vt:vector>
  </HeadingPairs>
  <TitlesOfParts>
    <vt:vector size="9" baseType="lpstr">
      <vt:lpstr>Расчет-прогноз доходной части</vt:lpstr>
      <vt:lpstr>Смета расходов начало</vt:lpstr>
      <vt:lpstr>смета расходов итог</vt:lpstr>
      <vt:lpstr>Расчет ROI</vt:lpstr>
      <vt:lpstr>Персонал-пример</vt:lpstr>
      <vt:lpstr>калькуляция сувениров-пример</vt:lpstr>
      <vt:lpstr>Стройка -пример</vt:lpstr>
      <vt:lpstr>'смета расходов итог'!Заголовки_для_печати</vt:lpstr>
      <vt:lpstr>'смета расходов итог'!Область_печати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Ilfir Garifzianov</dc:creator>
  <cp:lastModifiedBy>Гостевой доступ</cp:lastModifiedBy>
  <cp:lastPrinted>2020-11-19T07:00:29Z</cp:lastPrinted>
  <dcterms:created xsi:type="dcterms:W3CDTF">2020-11-10T09:22:33Z</dcterms:created>
  <dcterms:modified xsi:type="dcterms:W3CDTF">2021-02-05T15:10:56Z</dcterms:modified>
</cp:coreProperties>
</file>